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ate1904="1" checkCompatibility="1"/>
  <mc:AlternateContent xmlns:mc="http://schemas.openxmlformats.org/markup-compatibility/2006">
    <mc:Choice Requires="x15">
      <x15ac:absPath xmlns:x15ac="http://schemas.microsoft.com/office/spreadsheetml/2010/11/ac" url="C:\Users\Utilisateur\Dropbox\CoR - EU Chapter\3. AGM\20200625 - AGM\"/>
    </mc:Choice>
  </mc:AlternateContent>
  <xr:revisionPtr revIDLastSave="0" documentId="13_ncr:1_{C14CDD39-89F2-4FDC-9524-887C75E5C667}" xr6:coauthVersionLast="45" xr6:coauthVersionMax="45" xr10:uidLastSave="{00000000-0000-0000-0000-000000000000}"/>
  <bookViews>
    <workbookView xWindow="-110" yWindow="-110" windowWidth="19420" windowHeight="10420" tabRatio="500" xr2:uid="{00000000-000D-0000-FFFF-FFFF00000000}"/>
  </bookViews>
  <sheets>
    <sheet name="EXPENSES And REVENUES" sheetId="9" r:id="rId1"/>
    <sheet name="GUIDELINES Actuals reporting" sheetId="11" r:id="rId2"/>
    <sheet name="GUIDELINES Budget" sheetId="10" r:id="rId3"/>
  </sheets>
  <definedNames>
    <definedName name="_xlnm._FilterDatabase" localSheetId="0" hidden="1">'EXPENSES And REVENUES'!$B$1:$D$52</definedName>
    <definedName name="_xlnm.Print_Area" localSheetId="0">'EXPENSES And REVENUES'!$A$1:$F$86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7" i="9" l="1"/>
  <c r="F27" i="9"/>
  <c r="E29" i="9" l="1"/>
  <c r="C29" i="9"/>
  <c r="C96" i="9" s="1"/>
  <c r="C72" i="9"/>
  <c r="C74" i="9" s="1"/>
  <c r="C103" i="9" s="1"/>
  <c r="C60" i="9"/>
  <c r="C63" i="9" s="1"/>
  <c r="C101" i="9" s="1"/>
  <c r="C37" i="9"/>
  <c r="C32" i="9"/>
  <c r="C14" i="9"/>
  <c r="C94" i="9" s="1"/>
  <c r="C69" i="9"/>
  <c r="C102" i="9" s="1"/>
  <c r="C83" i="9"/>
  <c r="C104" i="9" s="1"/>
  <c r="C57" i="9"/>
  <c r="C100" i="9" s="1"/>
  <c r="C18" i="9"/>
  <c r="C95" i="9" s="1"/>
  <c r="C6" i="9"/>
  <c r="C93" i="9" s="1"/>
  <c r="F74" i="9"/>
  <c r="F103" i="9" s="1"/>
  <c r="F69" i="9"/>
  <c r="F57" i="9"/>
  <c r="F100" i="9" s="1"/>
  <c r="F53" i="9"/>
  <c r="F52" i="9"/>
  <c r="F18" i="9"/>
  <c r="F95" i="9" s="1"/>
  <c r="F6" i="9"/>
  <c r="F93" i="9" s="1"/>
  <c r="C105" i="9" l="1"/>
  <c r="C46" i="9"/>
  <c r="C97" i="9" s="1"/>
  <c r="C98" i="9" s="1"/>
  <c r="C106" i="9" s="1"/>
  <c r="F46" i="9"/>
  <c r="F97" i="9" s="1"/>
  <c r="F29" i="9"/>
  <c r="F96" i="9" s="1"/>
  <c r="C85" i="9"/>
  <c r="F102" i="9"/>
  <c r="F63" i="9"/>
  <c r="F101" i="9" s="1"/>
  <c r="C48" i="9"/>
  <c r="F14" i="9"/>
  <c r="F94" i="9" s="1"/>
  <c r="F83" i="9"/>
  <c r="F104" i="9" s="1"/>
  <c r="E74" i="9"/>
  <c r="E103" i="9" s="1"/>
  <c r="E57" i="9"/>
  <c r="E100" i="9" s="1"/>
  <c r="E53" i="9"/>
  <c r="E52" i="9"/>
  <c r="E18" i="9"/>
  <c r="E95" i="9" s="1"/>
  <c r="E6" i="9"/>
  <c r="E93" i="9" s="1"/>
  <c r="E46" i="9" l="1"/>
  <c r="E97" i="9" s="1"/>
  <c r="F105" i="9"/>
  <c r="E69" i="9"/>
  <c r="E102" i="9" s="1"/>
  <c r="C86" i="9"/>
  <c r="F85" i="9"/>
  <c r="F98" i="9"/>
  <c r="E63" i="9"/>
  <c r="E101" i="9" s="1"/>
  <c r="F48" i="9"/>
  <c r="E14" i="9"/>
  <c r="E94" i="9" s="1"/>
  <c r="E96" i="9"/>
  <c r="E83" i="9"/>
  <c r="F86" i="9" l="1"/>
  <c r="F106" i="9"/>
  <c r="E85" i="9"/>
  <c r="E98" i="9"/>
  <c r="E104" i="9"/>
  <c r="E105" i="9" s="1"/>
  <c r="E48" i="9"/>
  <c r="E86" i="9" l="1"/>
  <c r="E106" i="9"/>
  <c r="D57" i="9"/>
  <c r="D100" i="9" s="1"/>
  <c r="D63" i="9"/>
  <c r="D101" i="9" s="1"/>
  <c r="D69" i="9"/>
  <c r="D102" i="9" s="1"/>
  <c r="D74" i="9"/>
  <c r="D103" i="9" s="1"/>
  <c r="D6" i="9"/>
  <c r="D93" i="9" s="1"/>
  <c r="D18" i="9"/>
  <c r="D95" i="9" s="1"/>
  <c r="D53" i="9"/>
  <c r="D52" i="9"/>
  <c r="D46" i="9" l="1"/>
  <c r="D97" i="9" s="1"/>
  <c r="D29" i="9"/>
  <c r="D96" i="9" s="1"/>
  <c r="D14" i="9"/>
  <c r="D94" i="9" s="1"/>
  <c r="D83" i="9"/>
  <c r="D104" i="9" s="1"/>
  <c r="D105" i="9" s="1"/>
  <c r="D85" i="9" l="1"/>
  <c r="D48" i="9"/>
  <c r="D98" i="9"/>
  <c r="D106" i="9" s="1"/>
  <c r="D86" i="9" l="1"/>
</calcChain>
</file>

<file path=xl/sharedStrings.xml><?xml version="1.0" encoding="utf-8"?>
<sst xmlns="http://schemas.openxmlformats.org/spreadsheetml/2006/main" count="163" uniqueCount="112">
  <si>
    <t xml:space="preserve">Bank charges                            </t>
  </si>
  <si>
    <t xml:space="preserve">Postal costs                            </t>
  </si>
  <si>
    <t xml:space="preserve">Telephone, fax, e-mail                       </t>
  </si>
  <si>
    <t xml:space="preserve">Office materials,stationary              </t>
  </si>
  <si>
    <t xml:space="preserve">Website  management               </t>
  </si>
  <si>
    <t>Documentation,membership fees</t>
  </si>
  <si>
    <t xml:space="preserve">Fees + expenses APL speakers              </t>
  </si>
  <si>
    <t xml:space="preserve">Secretarial services                   </t>
  </si>
  <si>
    <t>General office expenses</t>
  </si>
  <si>
    <t>Subtotal</t>
  </si>
  <si>
    <t>1</t>
  </si>
  <si>
    <t>2</t>
  </si>
  <si>
    <t>3</t>
  </si>
  <si>
    <t>3.1</t>
  </si>
  <si>
    <t>3.2</t>
  </si>
  <si>
    <t>ICT</t>
  </si>
  <si>
    <t>5</t>
  </si>
  <si>
    <t>1.1</t>
  </si>
  <si>
    <t>4</t>
  </si>
  <si>
    <t>4.2</t>
  </si>
  <si>
    <t>4.1</t>
  </si>
  <si>
    <t>4.3</t>
  </si>
  <si>
    <t>4.4</t>
  </si>
  <si>
    <t>2.1</t>
  </si>
  <si>
    <t>2.2</t>
  </si>
  <si>
    <t>2.3</t>
  </si>
  <si>
    <t>2.4</t>
  </si>
  <si>
    <t>2.5</t>
  </si>
  <si>
    <t>5.1</t>
  </si>
  <si>
    <t>5.2</t>
  </si>
  <si>
    <t>5.3</t>
  </si>
  <si>
    <t>5.4</t>
  </si>
  <si>
    <t>REVENUES - (Inkomsten)</t>
  </si>
  <si>
    <t>Publications</t>
  </si>
  <si>
    <t>Other Revenues</t>
  </si>
  <si>
    <t>4.5</t>
  </si>
  <si>
    <t>4.6</t>
  </si>
  <si>
    <t>Activities and Projects - Income</t>
  </si>
  <si>
    <t>Donations and General Sponsoring</t>
  </si>
  <si>
    <t>Membership Fees</t>
  </si>
  <si>
    <t xml:space="preserve">EXPENSES - </t>
  </si>
  <si>
    <t>P.R., representation, membership recruitment, fundraising</t>
  </si>
  <si>
    <t xml:space="preserve">Office equipment, logistic support, accounting, human resources              </t>
  </si>
  <si>
    <t>Governance - Administration</t>
  </si>
  <si>
    <t xml:space="preserve">TOTAL EXPENSES - </t>
  </si>
  <si>
    <t>Catering meetings &amp; events  (non paying guests &amp; members)</t>
  </si>
  <si>
    <t xml:space="preserve">TOTAL REVENUES - </t>
  </si>
  <si>
    <t xml:space="preserve">RESULT - </t>
  </si>
  <si>
    <t>Liability insurance for directors</t>
  </si>
  <si>
    <t xml:space="preserve">Donations from members </t>
  </si>
  <si>
    <t>A draft working budget needs to be prepared in the month of January by the managing director</t>
  </si>
  <si>
    <t>The Treasurer reviews, suggests, adapts the budget in concertation with the managing director</t>
  </si>
  <si>
    <t>The budget is discussed at the first excom meeting and submitted at the first board meeting of the year</t>
  </si>
  <si>
    <t>The section with activities and projects is subject to changes over the year depending on the organised activities</t>
  </si>
  <si>
    <t>This will avoid that any extra-ordinalry budget needs to be produced, making budgetting easier</t>
  </si>
  <si>
    <t>For follow-up during the year the initial budget will be left in the first column and for a budget moditification a copy of a new column will be made</t>
  </si>
  <si>
    <t>this new column will have the date of 'budget adaptation' at the top</t>
  </si>
  <si>
    <t>Actuals are reported in January of the next year</t>
  </si>
  <si>
    <t>A draft needs to be prepared in the month of January by the managing director</t>
  </si>
  <si>
    <t>The Treasurer reviews, the actuals in concertation with the managing director</t>
  </si>
  <si>
    <t>The actuals are discussed at the first excom meeting and submitted at the first board meeting of the year</t>
  </si>
  <si>
    <t>The actuals P&amp;L is then kept for approval on the AGM in June</t>
  </si>
  <si>
    <t>It is also usefull as a basis for the budget of the next year</t>
  </si>
  <si>
    <t>sales of "Who is who" and "100 AP Lectures"</t>
  </si>
  <si>
    <t>ACTUALS 2019</t>
  </si>
  <si>
    <t xml:space="preserve">Printing/photocopies /publications                    </t>
  </si>
  <si>
    <t>Legal publication costs (Staatsblad/Moniteur)</t>
  </si>
  <si>
    <t>Rent  location meetings   AGM, Board, ExCom, TF, CT</t>
  </si>
  <si>
    <t xml:space="preserve">Recuperation of events costs         </t>
  </si>
  <si>
    <t>5.7</t>
  </si>
  <si>
    <t>5.9</t>
  </si>
  <si>
    <t>2019 - event 25-10 Greening of Europe</t>
  </si>
  <si>
    <t>5.10</t>
  </si>
  <si>
    <t>2019 - event 20-11 Finance &amp; Lietard</t>
  </si>
  <si>
    <t>5.11</t>
  </si>
  <si>
    <t>2019 - Solvay</t>
  </si>
  <si>
    <t>2019 - event 19-02 EP Sponsor Arbeid&amp;Milieu 19.02</t>
  </si>
  <si>
    <t>Full members</t>
  </si>
  <si>
    <t>Associate members</t>
  </si>
  <si>
    <t>2019 - EP Conference 19.02 EBCD</t>
  </si>
  <si>
    <t>contributions to meetings and events</t>
  </si>
  <si>
    <t>Activities and Projects expenses (see also project incomes)</t>
  </si>
  <si>
    <t>Summary</t>
  </si>
  <si>
    <t>Institutional members (EPPA)</t>
  </si>
  <si>
    <t>ACTUALS 2018</t>
  </si>
  <si>
    <t>BUDGET 2020</t>
  </si>
  <si>
    <t>2018 - Launch Come On + EcoHero</t>
  </si>
  <si>
    <t>2018 - Project 100th APL event on SDG's in 2018</t>
  </si>
  <si>
    <t>2018 - Meeting COR HQ Winterthur</t>
  </si>
  <si>
    <t>2018 - COR 50th Anniversary - Rome</t>
  </si>
  <si>
    <t>Donation Assoc. Univ. Env. (Walter Hecq)</t>
  </si>
  <si>
    <t>Launch Come On (1.281,20 € + 300 €)</t>
  </si>
  <si>
    <t>2019 - Who is who</t>
  </si>
  <si>
    <t>Relations with CoR (AGM) + National Chapters</t>
  </si>
  <si>
    <t>Friends of Europe (fee)</t>
  </si>
  <si>
    <t>ExCom/Board expenses</t>
  </si>
  <si>
    <t>2020 - Event on Food 8/10</t>
  </si>
  <si>
    <t>Subsidy Bruxelles-Environnement</t>
  </si>
  <si>
    <t xml:space="preserve">Activities and Projects expenses </t>
  </si>
  <si>
    <t>latest ESTIMATE</t>
  </si>
  <si>
    <t>2020</t>
  </si>
  <si>
    <t>2018</t>
  </si>
  <si>
    <t>2019</t>
  </si>
  <si>
    <t>ACTUALS</t>
  </si>
  <si>
    <t>BUDGET</t>
  </si>
  <si>
    <t>Latest Estimate</t>
  </si>
  <si>
    <t>4.7</t>
  </si>
  <si>
    <t>4.8</t>
  </si>
  <si>
    <t>Digital Tools</t>
  </si>
  <si>
    <t>2020 (Apr2)</t>
  </si>
  <si>
    <t>Sponsors (including Institutional members )</t>
  </si>
  <si>
    <t>Club of Rome - EU Chapter (P&amp;L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</si>
</sst>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B_F_-;\-* #,##0.00\ _B_F_-;_-* &quot;-&quot;??\ _B_F_-;_-@_-"/>
  </numFmts>
  <fonts count="14" x14ac:knownFonts="1">
    <font>
      <sz val="10"/>
      <name val="Verdana"/>
    </font>
    <font>
      <sz val="10"/>
      <name val="Arial"/>
      <family val="2"/>
    </font>
    <font>
      <sz val="11"/>
      <name val="Arial"/>
      <family val="2"/>
    </font>
    <font>
      <b/>
      <sz val="11"/>
      <name val="Verdana"/>
      <family val="2"/>
    </font>
    <font>
      <sz val="11"/>
      <name val="Verdana"/>
      <family val="2"/>
    </font>
    <font>
      <sz val="10"/>
      <name val="Verdana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8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1"/>
      <color rgb="FFFF0000"/>
      <name val="Verdana"/>
      <family val="2"/>
    </font>
    <font>
      <sz val="11"/>
      <color theme="1"/>
      <name val="Verdana"/>
      <family val="2"/>
    </font>
    <font>
      <b/>
      <sz val="11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56">
    <xf numFmtId="0" fontId="0" fillId="0" borderId="0" xfId="0"/>
    <xf numFmtId="49" fontId="4" fillId="0" borderId="0" xfId="1" applyNumberFormat="1" applyFont="1" applyFill="1" applyBorder="1" applyAlignment="1">
      <alignment horizontal="right"/>
    </xf>
    <xf numFmtId="4" fontId="3" fillId="0" borderId="0" xfId="3" applyNumberFormat="1" applyFont="1" applyFill="1" applyBorder="1"/>
    <xf numFmtId="0" fontId="3" fillId="0" borderId="0" xfId="3" applyFont="1" applyFill="1" applyBorder="1"/>
    <xf numFmtId="49" fontId="4" fillId="0" borderId="0" xfId="3" applyNumberFormat="1" applyFont="1" applyBorder="1" applyAlignment="1">
      <alignment horizontal="left"/>
    </xf>
    <xf numFmtId="0" fontId="4" fillId="0" borderId="0" xfId="3" applyFont="1" applyFill="1" applyBorder="1" applyAlignment="1">
      <alignment wrapText="1"/>
    </xf>
    <xf numFmtId="4" fontId="4" fillId="0" borderId="0" xfId="3" applyNumberFormat="1" applyFont="1" applyFill="1" applyBorder="1"/>
    <xf numFmtId="0" fontId="4" fillId="0" borderId="0" xfId="3" applyFont="1" applyFill="1" applyBorder="1"/>
    <xf numFmtId="4" fontId="4" fillId="0" borderId="0" xfId="0" applyNumberFormat="1" applyFont="1" applyFill="1" applyBorder="1" applyAlignment="1">
      <alignment horizontal="right"/>
    </xf>
    <xf numFmtId="0" fontId="0" fillId="0" borderId="0" xfId="0" applyBorder="1"/>
    <xf numFmtId="49" fontId="4" fillId="0" borderId="0" xfId="1" applyNumberFormat="1" applyFont="1" applyFill="1" applyBorder="1" applyAlignment="1">
      <alignment horizontal="left"/>
    </xf>
    <xf numFmtId="49" fontId="4" fillId="0" borderId="0" xfId="1" applyNumberFormat="1" applyFont="1" applyFill="1" applyBorder="1" applyAlignment="1"/>
    <xf numFmtId="0" fontId="3" fillId="0" borderId="0" xfId="3" applyFont="1" applyFill="1" applyBorder="1" applyAlignment="1">
      <alignment horizontal="right" wrapText="1"/>
    </xf>
    <xf numFmtId="0" fontId="4" fillId="0" borderId="0" xfId="3" applyFont="1" applyFill="1" applyBorder="1" applyAlignment="1">
      <alignment horizontal="left"/>
    </xf>
    <xf numFmtId="49" fontId="3" fillId="0" borderId="0" xfId="1" applyNumberFormat="1" applyFont="1" applyFill="1" applyBorder="1" applyAlignment="1">
      <alignment horizontal="right" wrapText="1"/>
    </xf>
    <xf numFmtId="49" fontId="4" fillId="0" borderId="2" xfId="1" applyNumberFormat="1" applyFont="1" applyFill="1" applyBorder="1" applyAlignment="1">
      <alignment horizontal="left"/>
    </xf>
    <xf numFmtId="49" fontId="3" fillId="0" borderId="3" xfId="1" applyNumberFormat="1" applyFont="1" applyFill="1" applyBorder="1" applyAlignment="1">
      <alignment horizontal="left" wrapText="1"/>
    </xf>
    <xf numFmtId="49" fontId="4" fillId="0" borderId="5" xfId="1" applyNumberFormat="1" applyFont="1" applyFill="1" applyBorder="1" applyAlignment="1">
      <alignment horizontal="left"/>
    </xf>
    <xf numFmtId="49" fontId="3" fillId="0" borderId="6" xfId="1" applyNumberFormat="1" applyFont="1" applyFill="1" applyBorder="1" applyAlignment="1">
      <alignment horizontal="left" wrapText="1"/>
    </xf>
    <xf numFmtId="0" fontId="4" fillId="0" borderId="8" xfId="3" applyFont="1" applyFill="1" applyBorder="1" applyAlignment="1">
      <alignment horizontal="left"/>
    </xf>
    <xf numFmtId="4" fontId="3" fillId="0" borderId="7" xfId="3" applyNumberFormat="1" applyFont="1" applyFill="1" applyBorder="1"/>
    <xf numFmtId="0" fontId="4" fillId="0" borderId="2" xfId="3" applyFont="1" applyFill="1" applyBorder="1" applyAlignment="1">
      <alignment horizontal="left"/>
    </xf>
    <xf numFmtId="4" fontId="3" fillId="0" borderId="12" xfId="3" applyNumberFormat="1" applyFont="1" applyFill="1" applyBorder="1"/>
    <xf numFmtId="0" fontId="4" fillId="0" borderId="8" xfId="3" applyFont="1" applyFill="1" applyBorder="1"/>
    <xf numFmtId="0" fontId="5" fillId="0" borderId="0" xfId="0" applyFont="1" applyBorder="1"/>
    <xf numFmtId="49" fontId="3" fillId="0" borderId="16" xfId="1" applyNumberFormat="1" applyFont="1" applyFill="1" applyBorder="1" applyAlignment="1"/>
    <xf numFmtId="49" fontId="3" fillId="0" borderId="17" xfId="1" applyNumberFormat="1" applyFont="1" applyFill="1" applyBorder="1" applyAlignment="1"/>
    <xf numFmtId="49" fontId="3" fillId="0" borderId="18" xfId="1" applyNumberFormat="1" applyFont="1" applyFill="1" applyBorder="1" applyAlignment="1"/>
    <xf numFmtId="49" fontId="3" fillId="0" borderId="15" xfId="1" applyNumberFormat="1" applyFont="1" applyFill="1" applyBorder="1" applyAlignment="1"/>
    <xf numFmtId="0" fontId="0" fillId="0" borderId="0" xfId="0" applyFill="1" applyBorder="1"/>
    <xf numFmtId="49" fontId="3" fillId="0" borderId="4" xfId="1" applyNumberFormat="1" applyFont="1" applyFill="1" applyBorder="1" applyAlignment="1" applyProtection="1">
      <alignment horizontal="center"/>
      <protection locked="0"/>
    </xf>
    <xf numFmtId="49" fontId="3" fillId="0" borderId="7" xfId="1" applyNumberFormat="1" applyFont="1" applyFill="1" applyBorder="1" applyAlignment="1" applyProtection="1">
      <alignment horizontal="center"/>
      <protection locked="0"/>
    </xf>
    <xf numFmtId="0" fontId="4" fillId="0" borderId="1" xfId="3" applyFont="1" applyFill="1" applyBorder="1" applyAlignment="1" applyProtection="1">
      <alignment wrapText="1"/>
      <protection locked="0"/>
    </xf>
    <xf numFmtId="4" fontId="4" fillId="0" borderId="9" xfId="0" applyNumberFormat="1" applyFont="1" applyFill="1" applyBorder="1" applyAlignment="1" applyProtection="1">
      <alignment horizontal="right"/>
      <protection locked="0"/>
    </xf>
    <xf numFmtId="4" fontId="4" fillId="0" borderId="1" xfId="3" applyNumberFormat="1" applyFont="1" applyFill="1" applyBorder="1" applyAlignment="1" applyProtection="1">
      <alignment wrapText="1"/>
      <protection locked="0"/>
    </xf>
    <xf numFmtId="4" fontId="4" fillId="0" borderId="9" xfId="0" applyNumberFormat="1" applyFont="1" applyFill="1" applyBorder="1" applyProtection="1">
      <protection locked="0"/>
    </xf>
    <xf numFmtId="4" fontId="4" fillId="0" borderId="9" xfId="3" applyNumberFormat="1" applyFont="1" applyFill="1" applyBorder="1" applyAlignment="1" applyProtection="1">
      <alignment horizontal="right"/>
      <protection locked="0"/>
    </xf>
    <xf numFmtId="0" fontId="4" fillId="0" borderId="8" xfId="3" applyFont="1" applyFill="1" applyBorder="1" applyAlignment="1" applyProtection="1">
      <alignment horizontal="left"/>
      <protection locked="0"/>
    </xf>
    <xf numFmtId="0" fontId="4" fillId="0" borderId="0" xfId="3" applyFont="1" applyFill="1" applyBorder="1" applyAlignment="1" applyProtection="1">
      <alignment wrapText="1"/>
      <protection locked="0"/>
    </xf>
    <xf numFmtId="49" fontId="4" fillId="0" borderId="2" xfId="1" applyNumberFormat="1" applyFont="1" applyFill="1" applyBorder="1" applyAlignment="1" applyProtection="1">
      <alignment horizontal="left"/>
      <protection locked="0"/>
    </xf>
    <xf numFmtId="0" fontId="4" fillId="0" borderId="8" xfId="3" applyFont="1" applyFill="1" applyBorder="1" applyProtection="1">
      <protection locked="0"/>
    </xf>
    <xf numFmtId="49" fontId="3" fillId="0" borderId="20" xfId="1" applyNumberFormat="1" applyFont="1" applyFill="1" applyBorder="1" applyAlignment="1"/>
    <xf numFmtId="49" fontId="3" fillId="0" borderId="23" xfId="1" applyNumberFormat="1" applyFont="1" applyFill="1" applyBorder="1" applyAlignment="1"/>
    <xf numFmtId="0" fontId="4" fillId="0" borderId="1" xfId="3" applyFont="1" applyBorder="1" applyAlignment="1" applyProtection="1">
      <alignment wrapText="1"/>
      <protection locked="0"/>
    </xf>
    <xf numFmtId="4" fontId="3" fillId="0" borderId="20" xfId="1" applyNumberFormat="1" applyFont="1" applyFill="1" applyBorder="1" applyAlignment="1"/>
    <xf numFmtId="4" fontId="4" fillId="0" borderId="1" xfId="3" applyNumberFormat="1" applyFont="1" applyBorder="1" applyAlignment="1" applyProtection="1">
      <alignment wrapText="1"/>
      <protection locked="0"/>
    </xf>
    <xf numFmtId="4" fontId="3" fillId="0" borderId="23" xfId="1" applyNumberFormat="1" applyFont="1" applyFill="1" applyBorder="1" applyAlignment="1"/>
    <xf numFmtId="0" fontId="4" fillId="0" borderId="24" xfId="3" applyFont="1" applyFill="1" applyBorder="1" applyAlignment="1">
      <alignment horizontal="left"/>
    </xf>
    <xf numFmtId="0" fontId="4" fillId="0" borderId="25" xfId="3" applyFont="1" applyFill="1" applyBorder="1" applyAlignment="1" applyProtection="1">
      <alignment wrapText="1"/>
      <protection locked="0"/>
    </xf>
    <xf numFmtId="4" fontId="4" fillId="0" borderId="27" xfId="0" applyNumberFormat="1" applyFont="1" applyFill="1" applyBorder="1" applyAlignment="1" applyProtection="1">
      <alignment horizontal="right"/>
      <protection locked="0"/>
    </xf>
    <xf numFmtId="4" fontId="4" fillId="0" borderId="28" xfId="3" applyNumberFormat="1" applyFont="1" applyBorder="1" applyAlignment="1" applyProtection="1">
      <alignment wrapText="1"/>
      <protection locked="0"/>
    </xf>
    <xf numFmtId="4" fontId="4" fillId="0" borderId="29" xfId="3" applyNumberFormat="1" applyFont="1" applyBorder="1" applyAlignment="1" applyProtection="1">
      <alignment wrapText="1"/>
      <protection locked="0"/>
    </xf>
    <xf numFmtId="4" fontId="4" fillId="0" borderId="25" xfId="3" applyNumberFormat="1" applyFont="1" applyBorder="1" applyAlignment="1" applyProtection="1">
      <alignment wrapText="1"/>
      <protection locked="0"/>
    </xf>
    <xf numFmtId="4" fontId="4" fillId="0" borderId="30" xfId="3" applyNumberFormat="1" applyFont="1" applyBorder="1" applyAlignment="1" applyProtection="1">
      <alignment wrapText="1"/>
      <protection locked="0"/>
    </xf>
    <xf numFmtId="4" fontId="4" fillId="3" borderId="28" xfId="3" applyNumberFormat="1" applyFont="1" applyFill="1" applyBorder="1" applyAlignment="1" applyProtection="1">
      <alignment wrapText="1"/>
      <protection locked="0"/>
    </xf>
    <xf numFmtId="4" fontId="4" fillId="0" borderId="21" xfId="3" applyNumberFormat="1" applyFont="1" applyFill="1" applyBorder="1" applyAlignment="1" applyProtection="1">
      <alignment wrapText="1"/>
      <protection locked="0"/>
    </xf>
    <xf numFmtId="4" fontId="4" fillId="0" borderId="0" xfId="3" applyNumberFormat="1" applyFont="1" applyFill="1" applyBorder="1" applyAlignment="1">
      <alignment wrapText="1"/>
    </xf>
    <xf numFmtId="4" fontId="3" fillId="0" borderId="0" xfId="3" applyNumberFormat="1" applyFont="1" applyFill="1" applyBorder="1" applyAlignment="1">
      <alignment horizontal="right" wrapText="1"/>
    </xf>
    <xf numFmtId="4" fontId="4" fillId="0" borderId="0" xfId="3" applyNumberFormat="1" applyFont="1" applyFill="1" applyBorder="1" applyAlignment="1" applyProtection="1">
      <alignment wrapText="1"/>
      <protection locked="0"/>
    </xf>
    <xf numFmtId="4" fontId="3" fillId="0" borderId="0" xfId="1" applyNumberFormat="1" applyFont="1" applyFill="1" applyBorder="1" applyAlignment="1">
      <alignment horizontal="right" wrapText="1"/>
    </xf>
    <xf numFmtId="4" fontId="4" fillId="0" borderId="0" xfId="3" applyNumberFormat="1" applyFont="1" applyBorder="1" applyAlignment="1">
      <alignment horizontal="left"/>
    </xf>
    <xf numFmtId="4" fontId="3" fillId="0" borderId="16" xfId="1" applyNumberFormat="1" applyFont="1" applyFill="1" applyBorder="1" applyAlignment="1">
      <alignment horizontal="left" wrapText="1"/>
    </xf>
    <xf numFmtId="4" fontId="3" fillId="0" borderId="19" xfId="1" applyNumberFormat="1" applyFont="1" applyFill="1" applyBorder="1" applyAlignment="1">
      <alignment horizontal="left" wrapText="1"/>
    </xf>
    <xf numFmtId="4" fontId="4" fillId="0" borderId="0" xfId="1" applyNumberFormat="1" applyFont="1" applyFill="1" applyBorder="1" applyAlignment="1">
      <alignment horizontal="right"/>
    </xf>
    <xf numFmtId="4" fontId="0" fillId="0" borderId="0" xfId="0" applyNumberFormat="1" applyBorder="1"/>
    <xf numFmtId="4" fontId="4" fillId="0" borderId="26" xfId="3" applyNumberFormat="1" applyFont="1" applyFill="1" applyBorder="1" applyAlignment="1" applyProtection="1">
      <alignment wrapText="1"/>
      <protection locked="0"/>
    </xf>
    <xf numFmtId="0" fontId="4" fillId="0" borderId="24" xfId="3" applyFont="1" applyFill="1" applyBorder="1" applyAlignment="1" applyProtection="1">
      <alignment horizontal="left"/>
      <protection locked="0"/>
    </xf>
    <xf numFmtId="49" fontId="3" fillId="0" borderId="16" xfId="1" applyNumberFormat="1" applyFont="1" applyFill="1" applyBorder="1" applyAlignment="1" applyProtection="1">
      <alignment horizontal="center"/>
      <protection locked="0"/>
    </xf>
    <xf numFmtId="49" fontId="3" fillId="0" borderId="19" xfId="1" applyNumberFormat="1" applyFont="1" applyFill="1" applyBorder="1" applyAlignment="1" applyProtection="1">
      <alignment horizontal="center"/>
      <protection locked="0"/>
    </xf>
    <xf numFmtId="4" fontId="4" fillId="0" borderId="21" xfId="0" applyNumberFormat="1" applyFont="1" applyFill="1" applyBorder="1" applyAlignment="1" applyProtection="1">
      <alignment horizontal="right"/>
      <protection locked="0"/>
    </xf>
    <xf numFmtId="4" fontId="3" fillId="0" borderId="19" xfId="3" applyNumberFormat="1" applyFont="1" applyFill="1" applyBorder="1"/>
    <xf numFmtId="4" fontId="4" fillId="0" borderId="21" xfId="0" applyNumberFormat="1" applyFont="1" applyFill="1" applyBorder="1" applyProtection="1">
      <protection locked="0"/>
    </xf>
    <xf numFmtId="4" fontId="4" fillId="0" borderId="26" xfId="0" applyNumberFormat="1" applyFont="1" applyFill="1" applyBorder="1" applyAlignment="1" applyProtection="1">
      <alignment horizontal="right"/>
      <protection locked="0"/>
    </xf>
    <xf numFmtId="4" fontId="4" fillId="0" borderId="21" xfId="3" applyNumberFormat="1" applyFont="1" applyFill="1" applyBorder="1" applyAlignment="1" applyProtection="1">
      <alignment horizontal="right"/>
      <protection locked="0"/>
    </xf>
    <xf numFmtId="4" fontId="3" fillId="0" borderId="22" xfId="3" applyNumberFormat="1" applyFont="1" applyFill="1" applyBorder="1"/>
    <xf numFmtId="49" fontId="3" fillId="0" borderId="0" xfId="1" applyNumberFormat="1" applyFont="1" applyFill="1" applyBorder="1" applyAlignment="1"/>
    <xf numFmtId="0" fontId="4" fillId="0" borderId="0" xfId="3" applyFont="1" applyBorder="1" applyAlignment="1" applyProtection="1">
      <alignment wrapText="1"/>
      <protection locked="0"/>
    </xf>
    <xf numFmtId="4" fontId="4" fillId="0" borderId="0" xfId="0" applyNumberFormat="1" applyFont="1" applyBorder="1" applyAlignment="1" applyProtection="1">
      <alignment horizontal="right"/>
      <protection locked="0"/>
    </xf>
    <xf numFmtId="4" fontId="3" fillId="0" borderId="0" xfId="1" applyNumberFormat="1" applyFont="1" applyFill="1" applyBorder="1" applyAlignment="1"/>
    <xf numFmtId="4" fontId="4" fillId="0" borderId="0" xfId="3" applyNumberFormat="1" applyFont="1" applyBorder="1" applyAlignment="1" applyProtection="1">
      <alignment wrapText="1"/>
      <protection locked="0"/>
    </xf>
    <xf numFmtId="49" fontId="3" fillId="0" borderId="0" xfId="1" applyNumberFormat="1" applyFont="1" applyFill="1" applyBorder="1" applyAlignment="1">
      <alignment wrapText="1"/>
    </xf>
    <xf numFmtId="43" fontId="2" fillId="0" borderId="0" xfId="0" applyNumberFormat="1" applyFont="1" applyBorder="1" applyAlignment="1">
      <alignment wrapText="1"/>
    </xf>
    <xf numFmtId="0" fontId="11" fillId="0" borderId="0" xfId="3" applyFont="1" applyBorder="1" applyAlignment="1" applyProtection="1">
      <alignment wrapText="1"/>
      <protection locked="0"/>
    </xf>
    <xf numFmtId="43" fontId="6" fillId="0" borderId="0" xfId="0" quotePrefix="1" applyNumberFormat="1" applyFont="1" applyBorder="1" applyAlignment="1">
      <alignment horizontal="right" wrapText="1"/>
    </xf>
    <xf numFmtId="43" fontId="6" fillId="0" borderId="0" xfId="0" applyNumberFormat="1" applyFont="1" applyBorder="1" applyAlignment="1">
      <alignment wrapText="1"/>
    </xf>
    <xf numFmtId="43" fontId="6" fillId="0" borderId="0" xfId="0" applyNumberFormat="1" applyFont="1" applyBorder="1" applyAlignment="1">
      <alignment horizontal="center" wrapText="1"/>
    </xf>
    <xf numFmtId="43" fontId="7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43" fontId="4" fillId="0" borderId="0" xfId="3" applyNumberFormat="1" applyFont="1" applyBorder="1" applyAlignment="1">
      <alignment wrapText="1"/>
    </xf>
    <xf numFmtId="43" fontId="11" fillId="0" borderId="0" xfId="3" applyNumberFormat="1" applyFont="1" applyBorder="1" applyAlignment="1">
      <alignment wrapText="1"/>
    </xf>
    <xf numFmtId="4" fontId="4" fillId="3" borderId="0" xfId="3" applyNumberFormat="1" applyFont="1" applyFill="1" applyBorder="1" applyAlignment="1" applyProtection="1">
      <alignment wrapText="1"/>
      <protection locked="0"/>
    </xf>
    <xf numFmtId="43" fontId="2" fillId="0" borderId="35" xfId="0" applyNumberFormat="1" applyFont="1" applyBorder="1" applyAlignment="1">
      <alignment wrapText="1"/>
    </xf>
    <xf numFmtId="49" fontId="3" fillId="0" borderId="31" xfId="1" applyNumberFormat="1" applyFont="1" applyFill="1" applyBorder="1" applyAlignment="1" applyProtection="1">
      <alignment horizontal="center"/>
      <protection locked="0"/>
    </xf>
    <xf numFmtId="49" fontId="3" fillId="0" borderId="36" xfId="1" applyNumberFormat="1" applyFont="1" applyFill="1" applyBorder="1" applyAlignment="1" applyProtection="1">
      <alignment horizontal="center"/>
      <protection locked="0"/>
    </xf>
    <xf numFmtId="49" fontId="4" fillId="0" borderId="33" xfId="1" applyNumberFormat="1" applyFont="1" applyFill="1" applyBorder="1" applyAlignment="1">
      <alignment horizontal="right"/>
    </xf>
    <xf numFmtId="49" fontId="3" fillId="0" borderId="31" xfId="1" applyNumberFormat="1" applyFont="1" applyFill="1" applyBorder="1" applyAlignment="1"/>
    <xf numFmtId="4" fontId="4" fillId="0" borderId="32" xfId="0" applyNumberFormat="1" applyFont="1" applyFill="1" applyBorder="1" applyAlignment="1" applyProtection="1">
      <alignment horizontal="right"/>
      <protection locked="0"/>
    </xf>
    <xf numFmtId="4" fontId="3" fillId="0" borderId="36" xfId="3" applyNumberFormat="1" applyFont="1" applyFill="1" applyBorder="1"/>
    <xf numFmtId="4" fontId="4" fillId="0" borderId="33" xfId="0" applyNumberFormat="1" applyFont="1" applyFill="1" applyBorder="1" applyAlignment="1">
      <alignment horizontal="right"/>
    </xf>
    <xf numFmtId="4" fontId="4" fillId="0" borderId="32" xfId="0" applyNumberFormat="1" applyFont="1" applyFill="1" applyBorder="1" applyProtection="1">
      <protection locked="0"/>
    </xf>
    <xf numFmtId="4" fontId="4" fillId="0" borderId="37" xfId="0" applyNumberFormat="1" applyFont="1" applyFill="1" applyBorder="1" applyAlignment="1" applyProtection="1">
      <alignment horizontal="right"/>
      <protection locked="0"/>
    </xf>
    <xf numFmtId="4" fontId="3" fillId="0" borderId="33" xfId="3" applyNumberFormat="1" applyFont="1" applyFill="1" applyBorder="1"/>
    <xf numFmtId="4" fontId="4" fillId="0" borderId="32" xfId="3" applyNumberFormat="1" applyFont="1" applyFill="1" applyBorder="1" applyAlignment="1" applyProtection="1">
      <alignment horizontal="right"/>
      <protection locked="0"/>
    </xf>
    <xf numFmtId="4" fontId="4" fillId="0" borderId="32" xfId="3" applyNumberFormat="1" applyFont="1" applyFill="1" applyBorder="1" applyAlignment="1" applyProtection="1">
      <alignment wrapText="1"/>
      <protection locked="0"/>
    </xf>
    <xf numFmtId="4" fontId="4" fillId="0" borderId="37" xfId="3" applyNumberFormat="1" applyFont="1" applyFill="1" applyBorder="1" applyAlignment="1" applyProtection="1">
      <alignment wrapText="1"/>
      <protection locked="0"/>
    </xf>
    <xf numFmtId="4" fontId="3" fillId="0" borderId="34" xfId="3" applyNumberFormat="1" applyFont="1" applyFill="1" applyBorder="1"/>
    <xf numFmtId="4" fontId="4" fillId="0" borderId="33" xfId="3" applyNumberFormat="1" applyFont="1" applyFill="1" applyBorder="1"/>
    <xf numFmtId="49" fontId="3" fillId="0" borderId="38" xfId="1" applyNumberFormat="1" applyFont="1" applyFill="1" applyBorder="1" applyAlignment="1"/>
    <xf numFmtId="0" fontId="0" fillId="0" borderId="33" xfId="0" applyFill="1" applyBorder="1"/>
    <xf numFmtId="49" fontId="3" fillId="0" borderId="16" xfId="1" applyNumberFormat="1" applyFont="1" applyFill="1" applyBorder="1" applyAlignment="1">
      <alignment horizontal="center" wrapText="1"/>
    </xf>
    <xf numFmtId="49" fontId="3" fillId="0" borderId="19" xfId="1" applyNumberFormat="1" applyFont="1" applyFill="1" applyBorder="1" applyAlignment="1">
      <alignment horizontal="center" wrapText="1"/>
    </xf>
    <xf numFmtId="0" fontId="4" fillId="2" borderId="0" xfId="3" applyFont="1" applyFill="1" applyBorder="1" applyAlignment="1">
      <alignment wrapText="1"/>
    </xf>
    <xf numFmtId="0" fontId="4" fillId="2" borderId="0" xfId="3" applyFont="1" applyFill="1" applyBorder="1" applyAlignment="1">
      <alignment horizontal="left"/>
    </xf>
    <xf numFmtId="0" fontId="4" fillId="2" borderId="0" xfId="3" applyFont="1" applyFill="1" applyBorder="1"/>
    <xf numFmtId="0" fontId="4" fillId="2" borderId="33" xfId="3" applyFont="1" applyFill="1" applyBorder="1"/>
    <xf numFmtId="49" fontId="4" fillId="2" borderId="2" xfId="1" applyNumberFormat="1" applyFont="1" applyFill="1" applyBorder="1" applyAlignment="1">
      <alignment horizontal="left"/>
    </xf>
    <xf numFmtId="49" fontId="3" fillId="2" borderId="3" xfId="1" applyNumberFormat="1" applyFont="1" applyFill="1" applyBorder="1" applyAlignment="1">
      <alignment horizontal="left" wrapText="1"/>
    </xf>
    <xf numFmtId="49" fontId="3" fillId="2" borderId="16" xfId="1" applyNumberFormat="1" applyFont="1" applyFill="1" applyBorder="1" applyAlignment="1">
      <alignment horizontal="left" wrapText="1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49" fontId="3" fillId="2" borderId="16" xfId="1" applyNumberFormat="1" applyFont="1" applyFill="1" applyBorder="1" applyAlignment="1" applyProtection="1">
      <alignment horizontal="center"/>
      <protection locked="0"/>
    </xf>
    <xf numFmtId="49" fontId="3" fillId="2" borderId="31" xfId="1" applyNumberFormat="1" applyFont="1" applyFill="1" applyBorder="1" applyAlignment="1" applyProtection="1">
      <alignment horizontal="center"/>
      <protection locked="0"/>
    </xf>
    <xf numFmtId="49" fontId="4" fillId="2" borderId="5" xfId="1" applyNumberFormat="1" applyFont="1" applyFill="1" applyBorder="1" applyAlignment="1">
      <alignment horizontal="left"/>
    </xf>
    <xf numFmtId="49" fontId="3" fillId="2" borderId="6" xfId="1" applyNumberFormat="1" applyFont="1" applyFill="1" applyBorder="1" applyAlignment="1">
      <alignment horizontal="left" wrapText="1"/>
    </xf>
    <xf numFmtId="49" fontId="3" fillId="2" borderId="19" xfId="1" applyNumberFormat="1" applyFont="1" applyFill="1" applyBorder="1" applyAlignment="1">
      <alignment horizontal="left" wrapText="1"/>
    </xf>
    <xf numFmtId="49" fontId="3" fillId="2" borderId="7" xfId="1" applyNumberFormat="1" applyFont="1" applyFill="1" applyBorder="1" applyAlignment="1" applyProtection="1">
      <alignment horizontal="center"/>
      <protection locked="0"/>
    </xf>
    <xf numFmtId="49" fontId="3" fillId="2" borderId="19" xfId="1" applyNumberFormat="1" applyFont="1" applyFill="1" applyBorder="1" applyAlignment="1" applyProtection="1">
      <alignment horizontal="center"/>
      <protection locked="0"/>
    </xf>
    <xf numFmtId="49" fontId="3" fillId="2" borderId="36" xfId="1" applyNumberFormat="1" applyFont="1" applyFill="1" applyBorder="1" applyAlignment="1" applyProtection="1">
      <alignment horizontal="center"/>
      <protection locked="0"/>
    </xf>
    <xf numFmtId="49" fontId="4" fillId="2" borderId="16" xfId="1" applyNumberFormat="1" applyFont="1" applyFill="1" applyBorder="1" applyAlignment="1"/>
    <xf numFmtId="4" fontId="4" fillId="2" borderId="12" xfId="3" applyNumberFormat="1" applyFont="1" applyFill="1" applyBorder="1"/>
    <xf numFmtId="4" fontId="4" fillId="2" borderId="22" xfId="3" applyNumberFormat="1" applyFont="1" applyFill="1" applyBorder="1"/>
    <xf numFmtId="4" fontId="4" fillId="2" borderId="34" xfId="3" applyNumberFormat="1" applyFont="1" applyFill="1" applyBorder="1"/>
    <xf numFmtId="0" fontId="4" fillId="2" borderId="2" xfId="3" applyFont="1" applyFill="1" applyBorder="1" applyAlignment="1">
      <alignment horizontal="left"/>
    </xf>
    <xf numFmtId="4" fontId="3" fillId="2" borderId="12" xfId="3" applyNumberFormat="1" applyFont="1" applyFill="1" applyBorder="1"/>
    <xf numFmtId="4" fontId="3" fillId="2" borderId="22" xfId="3" applyNumberFormat="1" applyFont="1" applyFill="1" applyBorder="1"/>
    <xf numFmtId="4" fontId="3" fillId="2" borderId="34" xfId="3" applyNumberFormat="1" applyFont="1" applyFill="1" applyBorder="1"/>
    <xf numFmtId="49" fontId="4" fillId="2" borderId="18" xfId="1" applyNumberFormat="1" applyFont="1" applyFill="1" applyBorder="1" applyAlignment="1"/>
    <xf numFmtId="49" fontId="4" fillId="2" borderId="2" xfId="1" applyNumberFormat="1" applyFont="1" applyFill="1" applyBorder="1" applyAlignment="1" applyProtection="1">
      <alignment horizontal="left"/>
      <protection locked="0"/>
    </xf>
    <xf numFmtId="0" fontId="4" fillId="0" borderId="21" xfId="3" applyFont="1" applyFill="1" applyBorder="1" applyAlignment="1" applyProtection="1">
      <alignment wrapText="1"/>
      <protection locked="0"/>
    </xf>
    <xf numFmtId="4" fontId="4" fillId="0" borderId="40" xfId="0" applyNumberFormat="1" applyFont="1" applyFill="1" applyBorder="1" applyAlignment="1" applyProtection="1">
      <alignment horizontal="right"/>
      <protection locked="0"/>
    </xf>
    <xf numFmtId="4" fontId="3" fillId="0" borderId="41" xfId="3" applyNumberFormat="1" applyFont="1" applyFill="1" applyBorder="1"/>
    <xf numFmtId="4" fontId="4" fillId="0" borderId="39" xfId="3" applyNumberFormat="1" applyFont="1" applyBorder="1" applyAlignment="1" applyProtection="1">
      <alignment wrapText="1"/>
      <protection locked="0"/>
    </xf>
    <xf numFmtId="4" fontId="13" fillId="0" borderId="34" xfId="3" applyNumberFormat="1" applyFont="1" applyFill="1" applyBorder="1"/>
    <xf numFmtId="4" fontId="13" fillId="2" borderId="12" xfId="3" applyNumberFormat="1" applyFont="1" applyFill="1" applyBorder="1"/>
    <xf numFmtId="49" fontId="3" fillId="2" borderId="10" xfId="1" applyNumberFormat="1" applyFont="1" applyFill="1" applyBorder="1" applyAlignment="1">
      <alignment horizontal="right" wrapText="1"/>
    </xf>
    <xf numFmtId="49" fontId="3" fillId="2" borderId="11" xfId="1" applyNumberFormat="1" applyFont="1" applyFill="1" applyBorder="1" applyAlignment="1">
      <alignment horizontal="right" wrapText="1"/>
    </xf>
    <xf numFmtId="49" fontId="3" fillId="2" borderId="13" xfId="1" applyNumberFormat="1" applyFont="1" applyFill="1" applyBorder="1" applyAlignment="1">
      <alignment horizontal="right" wrapText="1"/>
    </xf>
    <xf numFmtId="49" fontId="3" fillId="2" borderId="14" xfId="1" applyNumberFormat="1" applyFont="1" applyFill="1" applyBorder="1" applyAlignment="1">
      <alignment horizontal="right" wrapText="1"/>
    </xf>
    <xf numFmtId="49" fontId="3" fillId="0" borderId="13" xfId="1" applyNumberFormat="1" applyFont="1" applyFill="1" applyBorder="1" applyAlignment="1">
      <alignment horizontal="right" wrapText="1"/>
    </xf>
    <xf numFmtId="49" fontId="3" fillId="0" borderId="14" xfId="1" applyNumberFormat="1" applyFont="1" applyFill="1" applyBorder="1" applyAlignment="1">
      <alignment horizontal="right" wrapText="1"/>
    </xf>
    <xf numFmtId="0" fontId="3" fillId="0" borderId="5" xfId="3" applyFont="1" applyFill="1" applyBorder="1" applyAlignment="1">
      <alignment horizontal="right" wrapText="1"/>
    </xf>
    <xf numFmtId="0" fontId="3" fillId="0" borderId="6" xfId="3" applyFont="1" applyFill="1" applyBorder="1" applyAlignment="1">
      <alignment horizontal="right" wrapText="1"/>
    </xf>
    <xf numFmtId="49" fontId="3" fillId="0" borderId="10" xfId="1" applyNumberFormat="1" applyFont="1" applyFill="1" applyBorder="1" applyAlignment="1">
      <alignment horizontal="right" wrapText="1"/>
    </xf>
    <xf numFmtId="49" fontId="3" fillId="0" borderId="11" xfId="1" applyNumberFormat="1" applyFont="1" applyFill="1" applyBorder="1" applyAlignment="1">
      <alignment horizontal="right" wrapText="1"/>
    </xf>
    <xf numFmtId="49" fontId="3" fillId="0" borderId="6" xfId="1" applyNumberFormat="1" applyFont="1" applyFill="1" applyBorder="1" applyAlignment="1">
      <alignment wrapText="1"/>
    </xf>
    <xf numFmtId="49" fontId="3" fillId="0" borderId="0" xfId="1" applyNumberFormat="1" applyFont="1" applyFill="1" applyBorder="1" applyAlignment="1">
      <alignment horizontal="left"/>
    </xf>
  </cellXfs>
  <cellStyles count="10">
    <cellStyle name="Comma_2011   Excell voor Leida-geplakte waarden.xlsx" xfId="1" xr:uid="{00000000-0005-0000-0000-000000000000}"/>
    <cellStyle name="Euro" xfId="2" xr:uid="{00000000-0005-0000-0000-000001000000}"/>
    <cellStyle name="Lien hypertexte" xfId="4" builtinId="8" hidden="1"/>
    <cellStyle name="Lien hypertexte" xfId="6" builtinId="8" hidden="1"/>
    <cellStyle name="Lien hypertexte" xfId="8" builtinId="8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Normal" xfId="0" builtinId="0"/>
    <cellStyle name="Normal_2011   Excell voor Leida-geplakte waarden.xlsx" xfId="3" xr:uid="{00000000-0005-0000-0000-000009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6"/>
  <sheetViews>
    <sheetView tabSelected="1" zoomScale="75" zoomScaleNormal="75" zoomScalePageLayoutView="110" workbookViewId="0">
      <selection activeCell="B2" sqref="B2"/>
    </sheetView>
  </sheetViews>
  <sheetFormatPr baseColWidth="10" defaultColWidth="7.4609375" defaultRowHeight="13.5" x14ac:dyDescent="0.25"/>
  <cols>
    <col min="1" max="1" width="8.4609375" style="13" customWidth="1"/>
    <col min="2" max="2" width="48.07421875" style="5" customWidth="1"/>
    <col min="3" max="3" width="15.921875" style="5" customWidth="1"/>
    <col min="4" max="4" width="18.69140625" style="7" customWidth="1"/>
    <col min="5" max="5" width="16.23046875" style="7" customWidth="1"/>
    <col min="6" max="6" width="16.921875" style="7" customWidth="1"/>
    <col min="7" max="7" width="42.15234375" style="7" customWidth="1"/>
    <col min="8" max="8" width="13.3828125" style="7" customWidth="1"/>
    <col min="9" max="9" width="4.921875" style="7" customWidth="1"/>
    <col min="10" max="10" width="10.4609375" style="7" customWidth="1"/>
    <col min="11" max="16384" width="7.4609375" style="7"/>
  </cols>
  <sheetData>
    <row r="1" spans="1:8" s="1" customFormat="1" x14ac:dyDescent="0.25">
      <c r="A1" s="15"/>
      <c r="B1" s="155" t="s">
        <v>111</v>
      </c>
      <c r="C1" s="110" t="s">
        <v>103</v>
      </c>
      <c r="D1" s="30" t="s">
        <v>103</v>
      </c>
      <c r="E1" s="67" t="s">
        <v>104</v>
      </c>
      <c r="F1" s="93" t="s">
        <v>99</v>
      </c>
    </row>
    <row r="2" spans="1:8" s="1" customFormat="1" ht="14" thickBot="1" x14ac:dyDescent="0.3">
      <c r="A2" s="17"/>
      <c r="B2" s="154"/>
      <c r="C2" s="111" t="s">
        <v>101</v>
      </c>
      <c r="D2" s="31" t="s">
        <v>102</v>
      </c>
      <c r="E2" s="68" t="s">
        <v>109</v>
      </c>
      <c r="F2" s="94" t="s">
        <v>100</v>
      </c>
    </row>
    <row r="3" spans="1:8" s="1" customFormat="1" ht="14" thickBot="1" x14ac:dyDescent="0.3">
      <c r="A3" s="10"/>
      <c r="B3" s="16" t="s">
        <v>40</v>
      </c>
      <c r="F3" s="95"/>
    </row>
    <row r="4" spans="1:8" s="1" customFormat="1" x14ac:dyDescent="0.25">
      <c r="A4" s="15" t="s">
        <v>10</v>
      </c>
      <c r="B4" s="25" t="s">
        <v>7</v>
      </c>
      <c r="C4" s="44"/>
      <c r="D4" s="26"/>
      <c r="E4" s="41"/>
      <c r="F4" s="96"/>
      <c r="G4" s="75"/>
      <c r="H4" s="75"/>
    </row>
    <row r="5" spans="1:8" ht="27" x14ac:dyDescent="0.25">
      <c r="A5" s="19" t="s">
        <v>17</v>
      </c>
      <c r="B5" s="32" t="s">
        <v>42</v>
      </c>
      <c r="C5" s="55">
        <v>11500</v>
      </c>
      <c r="D5" s="33">
        <v>8000</v>
      </c>
      <c r="E5" s="69">
        <v>1800</v>
      </c>
      <c r="F5" s="97">
        <v>1000</v>
      </c>
      <c r="G5" s="76"/>
      <c r="H5" s="77"/>
    </row>
    <row r="6" spans="1:8" ht="14" customHeight="1" thickBot="1" x14ac:dyDescent="0.3">
      <c r="A6" s="150" t="s">
        <v>9</v>
      </c>
      <c r="B6" s="151"/>
      <c r="C6" s="20">
        <f>SUM(C5)</f>
        <v>11500</v>
      </c>
      <c r="D6" s="20">
        <f>SUM(D5)</f>
        <v>8000</v>
      </c>
      <c r="E6" s="70">
        <f>SUM(E5)</f>
        <v>1800</v>
      </c>
      <c r="F6" s="98">
        <f>SUM(F5)</f>
        <v>1000</v>
      </c>
    </row>
    <row r="7" spans="1:8" ht="14" thickBot="1" x14ac:dyDescent="0.3">
      <c r="C7" s="56"/>
      <c r="D7" s="8"/>
      <c r="E7" s="8"/>
      <c r="F7" s="99"/>
    </row>
    <row r="8" spans="1:8" s="1" customFormat="1" x14ac:dyDescent="0.25">
      <c r="A8" s="15" t="s">
        <v>11</v>
      </c>
      <c r="B8" s="25" t="s">
        <v>8</v>
      </c>
      <c r="C8" s="44"/>
      <c r="D8" s="26"/>
      <c r="E8" s="41"/>
      <c r="F8" s="96"/>
      <c r="G8" s="75"/>
      <c r="H8" s="7"/>
    </row>
    <row r="9" spans="1:8" x14ac:dyDescent="0.25">
      <c r="A9" s="19" t="s">
        <v>23</v>
      </c>
      <c r="B9" s="32" t="s">
        <v>3</v>
      </c>
      <c r="C9" s="55">
        <v>395.75</v>
      </c>
      <c r="D9" s="33">
        <v>225.27</v>
      </c>
      <c r="E9" s="69">
        <v>950</v>
      </c>
      <c r="F9" s="97">
        <v>500</v>
      </c>
      <c r="G9" s="76"/>
    </row>
    <row r="10" spans="1:8" x14ac:dyDescent="0.25">
      <c r="A10" s="19" t="s">
        <v>24</v>
      </c>
      <c r="B10" s="32" t="s">
        <v>65</v>
      </c>
      <c r="C10" s="55">
        <v>142.94</v>
      </c>
      <c r="D10" s="33">
        <v>456.32</v>
      </c>
      <c r="E10" s="69">
        <v>0</v>
      </c>
      <c r="F10" s="69">
        <v>0</v>
      </c>
      <c r="G10" s="76"/>
    </row>
    <row r="11" spans="1:8" ht="14" x14ac:dyDescent="0.3">
      <c r="A11" s="19" t="s">
        <v>25</v>
      </c>
      <c r="B11" s="32" t="s">
        <v>1</v>
      </c>
      <c r="C11" s="55">
        <v>194.06</v>
      </c>
      <c r="D11" s="33">
        <v>10.35</v>
      </c>
      <c r="E11" s="69">
        <v>0</v>
      </c>
      <c r="F11" s="69">
        <v>0</v>
      </c>
      <c r="G11" s="76"/>
      <c r="H11" s="81"/>
    </row>
    <row r="12" spans="1:8" ht="14.5" thickBot="1" x14ac:dyDescent="0.35">
      <c r="A12" s="19" t="s">
        <v>26</v>
      </c>
      <c r="B12" s="32" t="s">
        <v>2</v>
      </c>
      <c r="C12" s="65">
        <v>730</v>
      </c>
      <c r="D12" s="33">
        <v>490</v>
      </c>
      <c r="E12" s="69">
        <v>0</v>
      </c>
      <c r="F12" s="69">
        <v>0</v>
      </c>
      <c r="G12" s="76"/>
      <c r="H12" s="83"/>
    </row>
    <row r="13" spans="1:8" ht="28" thickBot="1" x14ac:dyDescent="0.35">
      <c r="A13" s="19" t="s">
        <v>27</v>
      </c>
      <c r="B13" s="138" t="s">
        <v>41</v>
      </c>
      <c r="C13" s="141">
        <v>5917.39</v>
      </c>
      <c r="D13" s="139">
        <v>482.3</v>
      </c>
      <c r="E13" s="69">
        <v>500</v>
      </c>
      <c r="F13" s="97">
        <v>500</v>
      </c>
      <c r="G13" s="76"/>
      <c r="H13" s="83"/>
    </row>
    <row r="14" spans="1:8" ht="14.5" thickBot="1" x14ac:dyDescent="0.35">
      <c r="A14" s="150" t="s">
        <v>9</v>
      </c>
      <c r="B14" s="151"/>
      <c r="C14" s="140">
        <f>SUM(C9:C13)</f>
        <v>7380.14</v>
      </c>
      <c r="D14" s="20">
        <f>SUM(D9:D13)</f>
        <v>1664.24</v>
      </c>
      <c r="E14" s="70">
        <f>SUM(E9:E13)</f>
        <v>1450</v>
      </c>
      <c r="F14" s="98">
        <f>SUM(F9:F13)</f>
        <v>1000</v>
      </c>
      <c r="H14" s="84"/>
    </row>
    <row r="15" spans="1:8" ht="14.5" thickBot="1" x14ac:dyDescent="0.35">
      <c r="C15" s="56"/>
      <c r="D15" s="8"/>
      <c r="E15" s="8"/>
      <c r="F15" s="99"/>
      <c r="H15" s="84"/>
    </row>
    <row r="16" spans="1:8" ht="14" x14ac:dyDescent="0.3">
      <c r="A16" s="21">
        <v>3</v>
      </c>
      <c r="B16" s="25" t="s">
        <v>15</v>
      </c>
      <c r="C16" s="44"/>
      <c r="D16" s="26"/>
      <c r="E16" s="41"/>
      <c r="F16" s="96"/>
      <c r="H16" s="84"/>
    </row>
    <row r="17" spans="1:10" ht="14" customHeight="1" x14ac:dyDescent="0.3">
      <c r="A17" s="19" t="s">
        <v>13</v>
      </c>
      <c r="B17" s="32" t="s">
        <v>4</v>
      </c>
      <c r="C17" s="55">
        <v>2415.12</v>
      </c>
      <c r="D17" s="33">
        <v>2404.12</v>
      </c>
      <c r="E17" s="69">
        <v>2500</v>
      </c>
      <c r="F17" s="97">
        <v>2500</v>
      </c>
      <c r="H17" s="84"/>
    </row>
    <row r="18" spans="1:10" ht="14.5" thickBot="1" x14ac:dyDescent="0.35">
      <c r="A18" s="150" t="s">
        <v>9</v>
      </c>
      <c r="B18" s="151"/>
      <c r="C18" s="20">
        <f>SUM(C17)</f>
        <v>2415.12</v>
      </c>
      <c r="D18" s="20">
        <f>SUM(D17)</f>
        <v>2404.12</v>
      </c>
      <c r="E18" s="70">
        <f>SUM(E17)</f>
        <v>2500</v>
      </c>
      <c r="F18" s="98">
        <f>SUM(F17)</f>
        <v>2500</v>
      </c>
      <c r="H18" s="84"/>
    </row>
    <row r="19" spans="1:10" ht="14.5" thickBot="1" x14ac:dyDescent="0.35">
      <c r="C19" s="56"/>
      <c r="D19" s="8"/>
      <c r="E19" s="8"/>
      <c r="F19" s="99"/>
      <c r="H19" s="84"/>
    </row>
    <row r="20" spans="1:10" ht="14" x14ac:dyDescent="0.3">
      <c r="A20" s="21">
        <v>4</v>
      </c>
      <c r="B20" s="25" t="s">
        <v>43</v>
      </c>
      <c r="C20" s="44"/>
      <c r="D20" s="26"/>
      <c r="E20" s="41"/>
      <c r="F20" s="96"/>
      <c r="G20" s="80"/>
      <c r="H20" s="87"/>
      <c r="I20" s="81"/>
      <c r="J20" s="81"/>
    </row>
    <row r="21" spans="1:10" ht="14" x14ac:dyDescent="0.3">
      <c r="A21" s="19" t="s">
        <v>20</v>
      </c>
      <c r="B21" s="32" t="s">
        <v>5</v>
      </c>
      <c r="C21" s="45">
        <v>550</v>
      </c>
      <c r="D21" s="33">
        <v>925</v>
      </c>
      <c r="E21" s="69">
        <v>0</v>
      </c>
      <c r="F21" s="97">
        <v>0</v>
      </c>
      <c r="G21" s="82"/>
      <c r="H21" s="89"/>
      <c r="I21" s="83"/>
      <c r="J21" s="83"/>
    </row>
    <row r="22" spans="1:10" ht="14" x14ac:dyDescent="0.3">
      <c r="A22" s="19" t="s">
        <v>19</v>
      </c>
      <c r="B22" s="32" t="s">
        <v>95</v>
      </c>
      <c r="C22" s="45">
        <v>378.5</v>
      </c>
      <c r="D22" s="33">
        <v>2232.5300000000002</v>
      </c>
      <c r="E22" s="69">
        <v>500</v>
      </c>
      <c r="F22" s="97">
        <v>400</v>
      </c>
      <c r="G22" s="82"/>
      <c r="H22" s="78"/>
      <c r="I22" s="83"/>
      <c r="J22" s="83"/>
    </row>
    <row r="23" spans="1:10" ht="14" x14ac:dyDescent="0.3">
      <c r="A23" s="19" t="s">
        <v>21</v>
      </c>
      <c r="B23" s="32" t="s">
        <v>48</v>
      </c>
      <c r="C23" s="45">
        <v>231</v>
      </c>
      <c r="D23" s="35">
        <v>218.5</v>
      </c>
      <c r="E23" s="71">
        <v>219</v>
      </c>
      <c r="F23" s="100">
        <v>437</v>
      </c>
      <c r="G23" s="76"/>
      <c r="H23" s="79"/>
      <c r="I23" s="85"/>
      <c r="J23" s="84"/>
    </row>
    <row r="24" spans="1:10" s="3" customFormat="1" ht="14.5" thickBot="1" x14ac:dyDescent="0.35">
      <c r="A24" s="19" t="s">
        <v>22</v>
      </c>
      <c r="B24" s="32" t="s">
        <v>93</v>
      </c>
      <c r="C24" s="45"/>
      <c r="D24" s="35"/>
      <c r="E24" s="71">
        <v>1500</v>
      </c>
      <c r="F24" s="100">
        <v>1000</v>
      </c>
      <c r="G24" s="76"/>
      <c r="H24" s="79"/>
      <c r="I24" s="84"/>
      <c r="J24" s="84"/>
    </row>
    <row r="25" spans="1:10" ht="14.5" thickBot="1" x14ac:dyDescent="0.35">
      <c r="A25" s="19" t="s">
        <v>35</v>
      </c>
      <c r="B25" s="32" t="s">
        <v>66</v>
      </c>
      <c r="C25" s="50">
        <v>129.35</v>
      </c>
      <c r="D25" s="33">
        <v>132.97999999999999</v>
      </c>
      <c r="E25" s="69">
        <v>230</v>
      </c>
      <c r="F25" s="97">
        <v>250</v>
      </c>
      <c r="G25" s="76"/>
      <c r="H25" s="79"/>
      <c r="I25" s="86"/>
      <c r="J25" s="84"/>
    </row>
    <row r="26" spans="1:10" s="3" customFormat="1" ht="14" x14ac:dyDescent="0.3">
      <c r="A26" s="19" t="s">
        <v>36</v>
      </c>
      <c r="B26" s="32" t="s">
        <v>0</v>
      </c>
      <c r="C26" s="55"/>
      <c r="D26" s="33">
        <v>57.92</v>
      </c>
      <c r="E26" s="69">
        <v>50</v>
      </c>
      <c r="F26" s="97">
        <v>50</v>
      </c>
      <c r="G26" s="76"/>
      <c r="H26" s="79"/>
      <c r="I26" s="84"/>
      <c r="J26" s="84"/>
    </row>
    <row r="27" spans="1:10" s="3" customFormat="1" ht="14" x14ac:dyDescent="0.3">
      <c r="A27" s="47" t="s">
        <v>106</v>
      </c>
      <c r="B27" s="48" t="s">
        <v>108</v>
      </c>
      <c r="C27" s="65"/>
      <c r="D27" s="49"/>
      <c r="E27" s="72">
        <v>0</v>
      </c>
      <c r="F27" s="72">
        <f>120+619</f>
        <v>739</v>
      </c>
      <c r="G27" s="76"/>
      <c r="H27" s="79"/>
      <c r="I27" s="84"/>
      <c r="J27" s="84"/>
    </row>
    <row r="28" spans="1:10" s="3" customFormat="1" ht="14" x14ac:dyDescent="0.3">
      <c r="A28" s="47" t="s">
        <v>107</v>
      </c>
      <c r="B28" s="48" t="s">
        <v>94</v>
      </c>
      <c r="C28" s="65"/>
      <c r="D28" s="49"/>
      <c r="E28" s="72">
        <v>270</v>
      </c>
      <c r="F28" s="101">
        <v>270</v>
      </c>
      <c r="G28" s="76"/>
      <c r="H28" s="79"/>
      <c r="I28" s="84"/>
      <c r="J28" s="84"/>
    </row>
    <row r="29" spans="1:10" ht="14.5" thickBot="1" x14ac:dyDescent="0.35">
      <c r="A29" s="150" t="s">
        <v>9</v>
      </c>
      <c r="B29" s="151"/>
      <c r="C29" s="20">
        <f>SUM(C21:C28)</f>
        <v>1288.8499999999999</v>
      </c>
      <c r="D29" s="20">
        <f t="shared" ref="D29:F29" si="0">SUM(D21:D28)</f>
        <v>3566.9300000000003</v>
      </c>
      <c r="E29" s="70">
        <f t="shared" si="0"/>
        <v>2769</v>
      </c>
      <c r="F29" s="98">
        <f t="shared" si="0"/>
        <v>3146</v>
      </c>
      <c r="G29" s="82"/>
      <c r="H29" s="79"/>
      <c r="I29" s="84"/>
      <c r="J29" s="84"/>
    </row>
    <row r="30" spans="1:10" ht="14" customHeight="1" thickBot="1" x14ac:dyDescent="0.3">
      <c r="B30" s="12"/>
      <c r="C30" s="57"/>
      <c r="D30" s="2"/>
      <c r="E30" s="2"/>
      <c r="F30" s="102"/>
      <c r="G30" s="88"/>
      <c r="H30" s="79"/>
      <c r="I30" s="89"/>
      <c r="J30" s="90"/>
    </row>
    <row r="31" spans="1:10" s="1" customFormat="1" ht="14" thickBot="1" x14ac:dyDescent="0.3">
      <c r="A31" s="15" t="s">
        <v>16</v>
      </c>
      <c r="B31" s="25" t="s">
        <v>81</v>
      </c>
      <c r="C31" s="44"/>
      <c r="D31" s="26"/>
      <c r="E31" s="41"/>
      <c r="F31" s="96"/>
      <c r="G31" s="75"/>
      <c r="H31" s="79"/>
    </row>
    <row r="32" spans="1:10" ht="14" thickBot="1" x14ac:dyDescent="0.3">
      <c r="A32" s="37" t="s">
        <v>28</v>
      </c>
      <c r="B32" s="32" t="s">
        <v>67</v>
      </c>
      <c r="C32" s="50">
        <f>494.5+1299.7</f>
        <v>1794.2</v>
      </c>
      <c r="D32" s="33">
        <v>1216.3499999999999</v>
      </c>
      <c r="E32" s="69">
        <v>0</v>
      </c>
      <c r="F32" s="97">
        <v>0</v>
      </c>
      <c r="G32" s="76"/>
      <c r="H32" s="79"/>
    </row>
    <row r="33" spans="1:8" ht="27" x14ac:dyDescent="0.25">
      <c r="A33" s="37" t="s">
        <v>29</v>
      </c>
      <c r="B33" s="32" t="s">
        <v>45</v>
      </c>
      <c r="C33" s="51">
        <v>266.39999999999998</v>
      </c>
      <c r="D33" s="33">
        <v>2447.5</v>
      </c>
      <c r="E33" s="69"/>
      <c r="F33" s="97"/>
      <c r="G33" s="76"/>
      <c r="H33" s="79"/>
    </row>
    <row r="34" spans="1:8" x14ac:dyDescent="0.25">
      <c r="A34" s="37" t="s">
        <v>30</v>
      </c>
      <c r="B34" s="32" t="s">
        <v>6</v>
      </c>
      <c r="C34" s="45">
        <v>100</v>
      </c>
      <c r="D34" s="33">
        <v>0</v>
      </c>
      <c r="E34" s="69"/>
      <c r="F34" s="97"/>
      <c r="G34" s="76"/>
    </row>
    <row r="35" spans="1:8" ht="14" thickBot="1" x14ac:dyDescent="0.3">
      <c r="A35" s="37"/>
      <c r="B35" s="43" t="s">
        <v>86</v>
      </c>
      <c r="C35" s="52">
        <v>3055.8</v>
      </c>
      <c r="D35" s="33"/>
      <c r="E35" s="69"/>
      <c r="F35" s="97"/>
      <c r="G35" s="76"/>
    </row>
    <row r="36" spans="1:8" ht="14" thickBot="1" x14ac:dyDescent="0.3">
      <c r="A36" s="37"/>
      <c r="B36" s="43" t="s">
        <v>87</v>
      </c>
      <c r="C36" s="50">
        <v>28021.62</v>
      </c>
      <c r="D36" s="33"/>
      <c r="E36" s="69"/>
      <c r="F36" s="97"/>
      <c r="G36" s="76"/>
    </row>
    <row r="37" spans="1:8" ht="14" thickBot="1" x14ac:dyDescent="0.3">
      <c r="A37" s="37"/>
      <c r="B37" s="43" t="s">
        <v>88</v>
      </c>
      <c r="C37" s="50">
        <f>590.77+504.04+285.8</f>
        <v>1380.61</v>
      </c>
      <c r="D37" s="33"/>
      <c r="E37" s="69"/>
      <c r="F37" s="97"/>
      <c r="G37" s="76"/>
    </row>
    <row r="38" spans="1:8" ht="14" thickBot="1" x14ac:dyDescent="0.3">
      <c r="A38" s="37"/>
      <c r="B38" s="43" t="s">
        <v>89</v>
      </c>
      <c r="C38" s="50">
        <v>1330</v>
      </c>
      <c r="D38" s="33"/>
      <c r="E38" s="69"/>
      <c r="F38" s="97"/>
      <c r="G38" s="76"/>
    </row>
    <row r="39" spans="1:8" x14ac:dyDescent="0.25">
      <c r="A39" s="37" t="s">
        <v>31</v>
      </c>
      <c r="B39" s="32" t="s">
        <v>92</v>
      </c>
      <c r="C39" s="6"/>
      <c r="D39" s="36">
        <v>532.4</v>
      </c>
      <c r="E39" s="73"/>
      <c r="F39" s="103"/>
      <c r="G39" s="76"/>
    </row>
    <row r="40" spans="1:8" x14ac:dyDescent="0.25">
      <c r="A40" s="37" t="s">
        <v>69</v>
      </c>
      <c r="B40" s="38" t="s">
        <v>79</v>
      </c>
      <c r="C40" s="58"/>
      <c r="D40" s="36">
        <v>4000</v>
      </c>
      <c r="E40" s="73"/>
      <c r="F40" s="103"/>
      <c r="G40" s="76"/>
    </row>
    <row r="41" spans="1:8" x14ac:dyDescent="0.25">
      <c r="A41" s="37" t="s">
        <v>70</v>
      </c>
      <c r="B41" s="32" t="s">
        <v>71</v>
      </c>
      <c r="C41" s="55"/>
      <c r="D41" s="36">
        <v>4494.28</v>
      </c>
      <c r="E41" s="73"/>
      <c r="F41" s="103"/>
      <c r="G41" s="76"/>
    </row>
    <row r="42" spans="1:8" x14ac:dyDescent="0.25">
      <c r="A42" s="37" t="s">
        <v>72</v>
      </c>
      <c r="B42" s="32" t="s">
        <v>73</v>
      </c>
      <c r="C42" s="55"/>
      <c r="D42" s="36">
        <v>0</v>
      </c>
      <c r="E42" s="73"/>
      <c r="F42" s="103"/>
      <c r="G42" s="76"/>
    </row>
    <row r="43" spans="1:8" x14ac:dyDescent="0.25">
      <c r="A43" s="37" t="s">
        <v>74</v>
      </c>
      <c r="B43" s="32" t="s">
        <v>75</v>
      </c>
      <c r="C43" s="55"/>
      <c r="D43" s="34">
        <v>4000</v>
      </c>
      <c r="E43" s="55"/>
      <c r="F43" s="104"/>
      <c r="H43" s="1"/>
    </row>
    <row r="44" spans="1:8" x14ac:dyDescent="0.25">
      <c r="A44" s="66"/>
      <c r="B44" s="48" t="s">
        <v>96</v>
      </c>
      <c r="C44" s="65"/>
      <c r="D44" s="65"/>
      <c r="E44" s="65">
        <v>4200</v>
      </c>
      <c r="F44" s="105">
        <v>6633</v>
      </c>
      <c r="H44" s="1"/>
    </row>
    <row r="45" spans="1:8" x14ac:dyDescent="0.25">
      <c r="A45" s="66"/>
      <c r="B45" s="48"/>
      <c r="C45" s="65"/>
      <c r="D45" s="65"/>
      <c r="E45" s="65"/>
      <c r="F45" s="105"/>
      <c r="H45" s="1"/>
    </row>
    <row r="46" spans="1:8" ht="14" thickBot="1" x14ac:dyDescent="0.3">
      <c r="A46" s="150" t="s">
        <v>9</v>
      </c>
      <c r="B46" s="151"/>
      <c r="C46" s="20">
        <f>SUM(C32:C45)</f>
        <v>35948.629999999997</v>
      </c>
      <c r="D46" s="20">
        <f>SUM(D32:D45)</f>
        <v>16690.53</v>
      </c>
      <c r="E46" s="70">
        <f>SUM(E32:E45)</f>
        <v>4200</v>
      </c>
      <c r="F46" s="98">
        <f>SUM(F32:F45)</f>
        <v>6633</v>
      </c>
      <c r="H46" s="1"/>
    </row>
    <row r="47" spans="1:8" ht="14" thickBot="1" x14ac:dyDescent="0.3">
      <c r="C47" s="8"/>
      <c r="D47" s="8"/>
      <c r="E47" s="8"/>
      <c r="F47" s="99"/>
    </row>
    <row r="48" spans="1:8" ht="15" customHeight="1" thickBot="1" x14ac:dyDescent="0.3">
      <c r="A48" s="152" t="s">
        <v>44</v>
      </c>
      <c r="B48" s="153"/>
      <c r="C48" s="22">
        <f>C29+C46+C18+C14+C6</f>
        <v>58532.74</v>
      </c>
      <c r="D48" s="22">
        <f>D29+D46+D18+D14+D6</f>
        <v>32325.82</v>
      </c>
      <c r="E48" s="74">
        <f>E29+E46+E18+E14+E6</f>
        <v>12719</v>
      </c>
      <c r="F48" s="106">
        <f>F29+F46+F18+F14+F6</f>
        <v>14279</v>
      </c>
    </row>
    <row r="49" spans="1:8" x14ac:dyDescent="0.25">
      <c r="B49" s="14"/>
      <c r="C49" s="59"/>
      <c r="D49" s="2"/>
      <c r="E49" s="2"/>
      <c r="F49" s="102"/>
    </row>
    <row r="50" spans="1:8" ht="14" customHeight="1" x14ac:dyDescent="0.25">
      <c r="A50" s="12"/>
      <c r="B50" s="12"/>
      <c r="C50" s="57"/>
      <c r="D50" s="2"/>
      <c r="E50" s="2"/>
      <c r="F50" s="102"/>
      <c r="H50" s="78"/>
    </row>
    <row r="51" spans="1:8" ht="14" thickBot="1" x14ac:dyDescent="0.3">
      <c r="A51" s="7"/>
      <c r="B51" s="4"/>
      <c r="C51" s="60"/>
      <c r="D51" s="6"/>
      <c r="E51" s="6"/>
      <c r="F51" s="107"/>
      <c r="H51" s="79"/>
    </row>
    <row r="52" spans="1:8" s="1" customFormat="1" x14ac:dyDescent="0.25">
      <c r="A52" s="15"/>
      <c r="B52" s="16" t="s">
        <v>32</v>
      </c>
      <c r="C52" s="61"/>
      <c r="D52" s="30" t="str">
        <f>D1</f>
        <v>ACTUALS</v>
      </c>
      <c r="E52" s="67" t="str">
        <f t="shared" ref="E52" si="1">E1</f>
        <v>BUDGET</v>
      </c>
      <c r="F52" s="93" t="str">
        <f>F1</f>
        <v>latest ESTIMATE</v>
      </c>
      <c r="H52" s="79"/>
    </row>
    <row r="53" spans="1:8" s="1" customFormat="1" ht="14" thickBot="1" x14ac:dyDescent="0.3">
      <c r="A53" s="17"/>
      <c r="B53" s="18"/>
      <c r="C53" s="62"/>
      <c r="D53" s="31" t="str">
        <f>D2</f>
        <v>2019</v>
      </c>
      <c r="E53" s="68" t="str">
        <f t="shared" ref="E53" si="2">E2</f>
        <v>2020 (Apr2)</v>
      </c>
      <c r="F53" s="94" t="str">
        <f>F2</f>
        <v>2020</v>
      </c>
      <c r="H53" s="79"/>
    </row>
    <row r="54" spans="1:8" s="1" customFormat="1" ht="14" thickBot="1" x14ac:dyDescent="0.3">
      <c r="A54" s="10"/>
      <c r="C54" s="63"/>
      <c r="F54" s="95"/>
      <c r="H54" s="7"/>
    </row>
    <row r="55" spans="1:8" s="1" customFormat="1" ht="14" x14ac:dyDescent="0.3">
      <c r="A55" s="15" t="s">
        <v>10</v>
      </c>
      <c r="B55" s="25" t="s">
        <v>33</v>
      </c>
      <c r="C55" s="44"/>
      <c r="D55" s="26"/>
      <c r="E55" s="41"/>
      <c r="F55" s="96"/>
      <c r="H55" s="9"/>
    </row>
    <row r="56" spans="1:8" x14ac:dyDescent="0.25">
      <c r="A56" s="19" t="s">
        <v>17</v>
      </c>
      <c r="B56" s="32" t="s">
        <v>63</v>
      </c>
      <c r="C56" s="55">
        <v>0</v>
      </c>
      <c r="D56" s="33">
        <v>0</v>
      </c>
      <c r="E56" s="69">
        <v>0</v>
      </c>
      <c r="F56" s="97">
        <v>0</v>
      </c>
      <c r="H56" s="78"/>
    </row>
    <row r="57" spans="1:8" ht="14" customHeight="1" thickBot="1" x14ac:dyDescent="0.3">
      <c r="A57" s="150" t="s">
        <v>9</v>
      </c>
      <c r="B57" s="151"/>
      <c r="C57" s="20">
        <f>SUM(C56)</f>
        <v>0</v>
      </c>
      <c r="D57" s="20">
        <f>SUM(D56)</f>
        <v>0</v>
      </c>
      <c r="E57" s="70">
        <f>SUM(E56)</f>
        <v>0</v>
      </c>
      <c r="F57" s="98">
        <f>SUM(F56)</f>
        <v>0</v>
      </c>
      <c r="H57" s="79"/>
    </row>
    <row r="58" spans="1:8" ht="14" thickBot="1" x14ac:dyDescent="0.3">
      <c r="C58" s="56"/>
      <c r="D58" s="8"/>
      <c r="E58" s="8"/>
      <c r="F58" s="99"/>
      <c r="H58" s="79"/>
    </row>
    <row r="59" spans="1:8" s="1" customFormat="1" ht="14" thickBot="1" x14ac:dyDescent="0.3">
      <c r="A59" s="15" t="s">
        <v>11</v>
      </c>
      <c r="B59" s="27" t="s">
        <v>39</v>
      </c>
      <c r="C59" s="46"/>
      <c r="D59" s="28"/>
      <c r="E59" s="42"/>
      <c r="F59" s="108"/>
      <c r="G59" s="75"/>
      <c r="H59" s="79"/>
    </row>
    <row r="60" spans="1:8" ht="14.5" thickBot="1" x14ac:dyDescent="0.35">
      <c r="A60" s="19" t="s">
        <v>23</v>
      </c>
      <c r="B60" s="32" t="s">
        <v>77</v>
      </c>
      <c r="C60" s="50">
        <f>8120+2500</f>
        <v>10620</v>
      </c>
      <c r="D60" s="33">
        <v>10750</v>
      </c>
      <c r="E60" s="92">
        <v>10625</v>
      </c>
      <c r="F60" s="97">
        <v>10020</v>
      </c>
      <c r="G60" s="76"/>
      <c r="H60" s="91"/>
    </row>
    <row r="61" spans="1:8" ht="14.5" thickBot="1" x14ac:dyDescent="0.35">
      <c r="A61" s="19" t="s">
        <v>24</v>
      </c>
      <c r="B61" s="32" t="s">
        <v>78</v>
      </c>
      <c r="C61" s="50">
        <v>780</v>
      </c>
      <c r="D61" s="33">
        <v>750</v>
      </c>
      <c r="E61" s="92">
        <v>1200</v>
      </c>
      <c r="F61" s="97">
        <v>1770</v>
      </c>
      <c r="G61" s="76"/>
      <c r="H61" s="9"/>
    </row>
    <row r="62" spans="1:8" ht="14" thickBot="1" x14ac:dyDescent="0.3">
      <c r="A62" s="19" t="s">
        <v>25</v>
      </c>
      <c r="B62" s="32" t="s">
        <v>83</v>
      </c>
      <c r="C62" s="50">
        <v>10000</v>
      </c>
      <c r="D62" s="33">
        <v>5000</v>
      </c>
      <c r="E62" s="69">
        <v>5000</v>
      </c>
      <c r="F62" s="97">
        <v>5000</v>
      </c>
      <c r="G62" s="76"/>
      <c r="H62" s="78"/>
    </row>
    <row r="63" spans="1:8" ht="14" customHeight="1" thickBot="1" x14ac:dyDescent="0.3">
      <c r="A63" s="150" t="s">
        <v>9</v>
      </c>
      <c r="B63" s="151"/>
      <c r="C63" s="20">
        <f>SUM(C60:C62)</f>
        <v>21400</v>
      </c>
      <c r="D63" s="20">
        <f>SUM(D60:D62)</f>
        <v>16500</v>
      </c>
      <c r="E63" s="70">
        <f>SUM(E60:E62)</f>
        <v>16825</v>
      </c>
      <c r="F63" s="98">
        <f>SUM(F60:F62)</f>
        <v>16790</v>
      </c>
      <c r="H63" s="79"/>
    </row>
    <row r="64" spans="1:8" s="9" customFormat="1" ht="14.5" thickBot="1" x14ac:dyDescent="0.35">
      <c r="C64" s="64"/>
      <c r="D64" s="29"/>
      <c r="E64" s="29"/>
      <c r="F64" s="109"/>
      <c r="H64" s="79"/>
    </row>
    <row r="65" spans="1:8" s="9" customFormat="1" ht="14.5" thickBot="1" x14ac:dyDescent="0.35">
      <c r="A65" s="15" t="s">
        <v>12</v>
      </c>
      <c r="B65" s="25" t="s">
        <v>38</v>
      </c>
      <c r="C65" s="44"/>
      <c r="D65" s="26"/>
      <c r="E65" s="41"/>
      <c r="F65" s="96"/>
      <c r="G65" s="75"/>
    </row>
    <row r="66" spans="1:8" ht="14.5" thickBot="1" x14ac:dyDescent="0.35">
      <c r="A66" s="19" t="s">
        <v>13</v>
      </c>
      <c r="B66" s="32" t="s">
        <v>110</v>
      </c>
      <c r="C66" s="50">
        <v>21000</v>
      </c>
      <c r="D66" s="33">
        <v>0</v>
      </c>
      <c r="E66" s="69">
        <v>0</v>
      </c>
      <c r="F66" s="97">
        <v>0</v>
      </c>
      <c r="G66" s="76"/>
      <c r="H66" s="9"/>
    </row>
    <row r="67" spans="1:8" ht="14.5" thickBot="1" x14ac:dyDescent="0.35">
      <c r="A67" s="19" t="s">
        <v>14</v>
      </c>
      <c r="B67" s="32" t="s">
        <v>49</v>
      </c>
      <c r="C67" s="53">
        <v>300</v>
      </c>
      <c r="D67" s="33">
        <v>753</v>
      </c>
      <c r="E67" s="69">
        <v>300</v>
      </c>
      <c r="F67" s="97">
        <f>1045+375</f>
        <v>1420</v>
      </c>
      <c r="G67" s="76"/>
      <c r="H67" s="9"/>
    </row>
    <row r="68" spans="1:8" ht="14" thickBot="1" x14ac:dyDescent="0.3">
      <c r="A68" s="47"/>
      <c r="B68" s="43" t="s">
        <v>90</v>
      </c>
      <c r="C68" s="54">
        <v>4929.7700000000004</v>
      </c>
      <c r="D68" s="49"/>
      <c r="E68" s="72"/>
      <c r="F68" s="101"/>
      <c r="G68" s="76"/>
    </row>
    <row r="69" spans="1:8" s="9" customFormat="1" ht="14.5" thickBot="1" x14ac:dyDescent="0.35">
      <c r="A69" s="150" t="s">
        <v>9</v>
      </c>
      <c r="B69" s="151"/>
      <c r="C69" s="20">
        <f t="shared" ref="C69" si="3">SUM(C66:C68)</f>
        <v>26229.77</v>
      </c>
      <c r="D69" s="20">
        <f>SUM(D66:D68)</f>
        <v>753</v>
      </c>
      <c r="E69" s="70">
        <f t="shared" ref="E69:F69" si="4">SUM(E66:E68)</f>
        <v>300</v>
      </c>
      <c r="F69" s="98">
        <f t="shared" si="4"/>
        <v>1420</v>
      </c>
      <c r="G69" s="76"/>
    </row>
    <row r="70" spans="1:8" s="9" customFormat="1" ht="14.5" thickBot="1" x14ac:dyDescent="0.35">
      <c r="A70" s="12"/>
      <c r="B70" s="12"/>
      <c r="C70" s="57"/>
      <c r="D70" s="2"/>
      <c r="E70" s="2"/>
      <c r="F70" s="102"/>
      <c r="H70" s="24"/>
    </row>
    <row r="71" spans="1:8" s="9" customFormat="1" ht="14.5" thickBot="1" x14ac:dyDescent="0.35">
      <c r="A71" s="15" t="s">
        <v>18</v>
      </c>
      <c r="B71" s="25" t="s">
        <v>34</v>
      </c>
      <c r="C71" s="44"/>
      <c r="D71" s="26"/>
      <c r="E71" s="41"/>
      <c r="F71" s="96"/>
      <c r="G71" s="75"/>
      <c r="H71" s="24"/>
    </row>
    <row r="72" spans="1:8" s="3" customFormat="1" ht="14.5" thickBot="1" x14ac:dyDescent="0.35">
      <c r="A72" s="23" t="s">
        <v>20</v>
      </c>
      <c r="B72" s="43" t="s">
        <v>91</v>
      </c>
      <c r="C72" s="50">
        <f>1281.2+300</f>
        <v>1581.2</v>
      </c>
      <c r="D72" s="33"/>
      <c r="E72" s="69"/>
      <c r="F72" s="97"/>
      <c r="G72" s="76"/>
      <c r="H72" s="24"/>
    </row>
    <row r="73" spans="1:8" s="3" customFormat="1" ht="14.5" thickBot="1" x14ac:dyDescent="0.35">
      <c r="A73" s="23" t="s">
        <v>19</v>
      </c>
      <c r="B73" s="43" t="s">
        <v>97</v>
      </c>
      <c r="C73" s="50">
        <v>8000</v>
      </c>
      <c r="D73" s="33">
        <v>2000</v>
      </c>
      <c r="E73" s="69"/>
      <c r="F73" s="97"/>
      <c r="G73" s="76"/>
      <c r="H73" s="24"/>
    </row>
    <row r="74" spans="1:8" s="9" customFormat="1" ht="14.5" thickBot="1" x14ac:dyDescent="0.35">
      <c r="A74" s="150" t="s">
        <v>9</v>
      </c>
      <c r="B74" s="151"/>
      <c r="C74" s="20">
        <f>SUM(C72:C73)</f>
        <v>9581.2000000000007</v>
      </c>
      <c r="D74" s="20">
        <f>SUM(D72:D73)</f>
        <v>2000</v>
      </c>
      <c r="E74" s="70">
        <f>SUM(E72:E73)</f>
        <v>0</v>
      </c>
      <c r="F74" s="98">
        <f>SUM(F72:F73)</f>
        <v>0</v>
      </c>
    </row>
    <row r="75" spans="1:8" s="9" customFormat="1" ht="14" thickBot="1" x14ac:dyDescent="0.35">
      <c r="C75" s="64"/>
      <c r="D75" s="29"/>
      <c r="E75" s="29"/>
      <c r="F75" s="109"/>
    </row>
    <row r="76" spans="1:8" s="9" customFormat="1" ht="14" x14ac:dyDescent="0.3">
      <c r="A76" s="39" t="s">
        <v>16</v>
      </c>
      <c r="B76" s="25" t="s">
        <v>37</v>
      </c>
      <c r="C76" s="44"/>
      <c r="D76" s="26"/>
      <c r="E76" s="41"/>
      <c r="F76" s="96"/>
      <c r="H76" s="7"/>
    </row>
    <row r="77" spans="1:8" x14ac:dyDescent="0.25">
      <c r="A77" s="40" t="s">
        <v>28</v>
      </c>
      <c r="B77" s="32" t="s">
        <v>68</v>
      </c>
      <c r="C77" s="55">
        <v>0</v>
      </c>
      <c r="D77" s="33">
        <v>157</v>
      </c>
      <c r="E77" s="69">
        <v>2500</v>
      </c>
      <c r="F77" s="97">
        <v>2500</v>
      </c>
    </row>
    <row r="78" spans="1:8" s="9" customFormat="1" ht="14" x14ac:dyDescent="0.3">
      <c r="A78" s="40" t="s">
        <v>29</v>
      </c>
      <c r="B78" s="32" t="s">
        <v>80</v>
      </c>
      <c r="C78" s="55">
        <v>2244</v>
      </c>
      <c r="D78" s="33">
        <v>1920</v>
      </c>
      <c r="E78" s="69"/>
      <c r="F78" s="97"/>
      <c r="H78" s="1"/>
    </row>
    <row r="79" spans="1:8" s="24" customFormat="1" ht="14" x14ac:dyDescent="0.3">
      <c r="A79" s="40" t="s">
        <v>69</v>
      </c>
      <c r="B79" s="32" t="s">
        <v>76</v>
      </c>
      <c r="C79" s="55"/>
      <c r="D79" s="33">
        <v>250</v>
      </c>
      <c r="E79" s="69"/>
      <c r="F79" s="97"/>
      <c r="H79" s="7"/>
    </row>
    <row r="80" spans="1:8" s="24" customFormat="1" ht="14" x14ac:dyDescent="0.3">
      <c r="A80" s="37" t="s">
        <v>70</v>
      </c>
      <c r="B80" s="32" t="s">
        <v>71</v>
      </c>
      <c r="C80" s="55"/>
      <c r="D80" s="33">
        <v>4870</v>
      </c>
      <c r="E80" s="69"/>
      <c r="F80" s="97"/>
      <c r="H80" s="7"/>
    </row>
    <row r="81" spans="1:8" s="24" customFormat="1" ht="14" x14ac:dyDescent="0.3">
      <c r="A81" s="37" t="s">
        <v>72</v>
      </c>
      <c r="B81" s="32" t="s">
        <v>73</v>
      </c>
      <c r="C81" s="55"/>
      <c r="D81" s="34">
        <v>680</v>
      </c>
      <c r="E81" s="55"/>
      <c r="F81" s="104"/>
      <c r="H81" s="7"/>
    </row>
    <row r="82" spans="1:8" s="24" customFormat="1" ht="14" x14ac:dyDescent="0.3">
      <c r="A82" s="37" t="s">
        <v>74</v>
      </c>
      <c r="B82" s="32" t="s">
        <v>75</v>
      </c>
      <c r="C82" s="55"/>
      <c r="D82" s="33">
        <v>4750</v>
      </c>
      <c r="E82" s="69"/>
      <c r="F82" s="97"/>
      <c r="H82" s="1"/>
    </row>
    <row r="83" spans="1:8" s="9" customFormat="1" ht="14.5" thickBot="1" x14ac:dyDescent="0.35">
      <c r="A83" s="150" t="s">
        <v>9</v>
      </c>
      <c r="B83" s="151"/>
      <c r="C83" s="20">
        <f>SUM(C77:C82)</f>
        <v>2244</v>
      </c>
      <c r="D83" s="20">
        <f>SUM(D77:D82)</f>
        <v>12627</v>
      </c>
      <c r="E83" s="70">
        <f>SUM(E77:E82)</f>
        <v>2500</v>
      </c>
      <c r="F83" s="98">
        <f>SUM(F77:F82)</f>
        <v>2500</v>
      </c>
      <c r="H83" s="1"/>
    </row>
    <row r="84" spans="1:8" s="9" customFormat="1" ht="14.5" thickBot="1" x14ac:dyDescent="0.35">
      <c r="A84" s="12"/>
      <c r="B84" s="12"/>
      <c r="C84" s="57"/>
      <c r="D84" s="2"/>
      <c r="E84" s="2"/>
      <c r="F84" s="102"/>
      <c r="H84" s="1"/>
    </row>
    <row r="85" spans="1:8" ht="15" customHeight="1" thickBot="1" x14ac:dyDescent="0.3">
      <c r="A85" s="152" t="s">
        <v>46</v>
      </c>
      <c r="B85" s="153"/>
      <c r="C85" s="22">
        <f>C83+C74+C69+C63+C57</f>
        <v>59454.97</v>
      </c>
      <c r="D85" s="22">
        <f>D83+D74+D69+D63+D57</f>
        <v>31880</v>
      </c>
      <c r="E85" s="74">
        <f>E83+E74+E69+E63+E57</f>
        <v>19625</v>
      </c>
      <c r="F85" s="106">
        <f>F83+F74+F69+F63+F57</f>
        <v>20710</v>
      </c>
      <c r="H85" s="1"/>
    </row>
    <row r="86" spans="1:8" ht="15" customHeight="1" thickBot="1" x14ac:dyDescent="0.3">
      <c r="A86" s="148" t="s">
        <v>47</v>
      </c>
      <c r="B86" s="149"/>
      <c r="C86" s="22">
        <f>C85-C48</f>
        <v>922.2300000000032</v>
      </c>
      <c r="D86" s="142">
        <f>D85-D48</f>
        <v>-445.81999999999971</v>
      </c>
      <c r="E86" s="74">
        <f>E85-E48</f>
        <v>6906</v>
      </c>
      <c r="F86" s="106">
        <f>F85-F48</f>
        <v>6431</v>
      </c>
    </row>
    <row r="87" spans="1:8" s="1" customFormat="1" x14ac:dyDescent="0.25">
      <c r="A87" s="10"/>
      <c r="B87" s="11"/>
      <c r="C87" s="11"/>
      <c r="F87" s="95"/>
      <c r="H87" s="7"/>
    </row>
    <row r="88" spans="1:8" x14ac:dyDescent="0.25">
      <c r="B88" s="13"/>
      <c r="C88" s="14"/>
      <c r="D88" s="2"/>
      <c r="E88" s="2"/>
      <c r="F88" s="102"/>
      <c r="H88" s="1"/>
    </row>
    <row r="89" spans="1:8" x14ac:dyDescent="0.25">
      <c r="A89" s="113" t="s">
        <v>82</v>
      </c>
      <c r="B89" s="112"/>
      <c r="C89" s="112"/>
      <c r="D89" s="114"/>
      <c r="E89" s="114"/>
      <c r="F89" s="115"/>
    </row>
    <row r="90" spans="1:8" ht="14" thickBot="1" x14ac:dyDescent="0.3">
      <c r="A90" s="113"/>
      <c r="B90" s="112"/>
      <c r="C90" s="112"/>
      <c r="D90" s="114"/>
      <c r="E90" s="114"/>
      <c r="F90" s="115"/>
    </row>
    <row r="91" spans="1:8" s="1" customFormat="1" x14ac:dyDescent="0.25">
      <c r="A91" s="116"/>
      <c r="B91" s="117" t="s">
        <v>40</v>
      </c>
      <c r="C91" s="118" t="s">
        <v>84</v>
      </c>
      <c r="D91" s="119" t="s">
        <v>64</v>
      </c>
      <c r="E91" s="120" t="s">
        <v>85</v>
      </c>
      <c r="F91" s="121" t="s">
        <v>105</v>
      </c>
    </row>
    <row r="92" spans="1:8" s="1" customFormat="1" ht="14" thickBot="1" x14ac:dyDescent="0.3">
      <c r="A92" s="122"/>
      <c r="B92" s="123"/>
      <c r="C92" s="124"/>
      <c r="D92" s="125"/>
      <c r="E92" s="126"/>
      <c r="F92" s="127" t="s">
        <v>100</v>
      </c>
    </row>
    <row r="93" spans="1:8" s="1" customFormat="1" ht="14.5" thickBot="1" x14ac:dyDescent="0.35">
      <c r="A93" s="116" t="s">
        <v>10</v>
      </c>
      <c r="B93" s="128" t="s">
        <v>7</v>
      </c>
      <c r="C93" s="129">
        <f>C6</f>
        <v>11500</v>
      </c>
      <c r="D93" s="129">
        <f>D6</f>
        <v>8000</v>
      </c>
      <c r="E93" s="130">
        <f>E6</f>
        <v>1800</v>
      </c>
      <c r="F93" s="131">
        <f>F6</f>
        <v>1000</v>
      </c>
      <c r="H93" s="9"/>
    </row>
    <row r="94" spans="1:8" s="1" customFormat="1" ht="14.5" thickBot="1" x14ac:dyDescent="0.35">
      <c r="A94" s="116" t="s">
        <v>11</v>
      </c>
      <c r="B94" s="128" t="s">
        <v>8</v>
      </c>
      <c r="C94" s="129">
        <f>C14</f>
        <v>7380.14</v>
      </c>
      <c r="D94" s="129">
        <f>D14</f>
        <v>1664.24</v>
      </c>
      <c r="E94" s="130">
        <f>E14</f>
        <v>1450</v>
      </c>
      <c r="F94" s="131">
        <f>F14</f>
        <v>1000</v>
      </c>
      <c r="H94" s="9"/>
    </row>
    <row r="95" spans="1:8" ht="14.5" thickBot="1" x14ac:dyDescent="0.35">
      <c r="A95" s="132">
        <v>3</v>
      </c>
      <c r="B95" s="128" t="s">
        <v>15</v>
      </c>
      <c r="C95" s="129">
        <f>C18</f>
        <v>2415.12</v>
      </c>
      <c r="D95" s="129">
        <f>D18</f>
        <v>2404.12</v>
      </c>
      <c r="E95" s="130">
        <f>E18</f>
        <v>2500</v>
      </c>
      <c r="F95" s="131">
        <f>F18</f>
        <v>2500</v>
      </c>
      <c r="H95" s="9"/>
    </row>
    <row r="96" spans="1:8" ht="14" thickBot="1" x14ac:dyDescent="0.3">
      <c r="A96" s="132">
        <v>4</v>
      </c>
      <c r="B96" s="128" t="s">
        <v>43</v>
      </c>
      <c r="C96" s="129">
        <f>C29</f>
        <v>1288.8499999999999</v>
      </c>
      <c r="D96" s="129">
        <f>D29</f>
        <v>3566.9300000000003</v>
      </c>
      <c r="E96" s="130">
        <f>E29</f>
        <v>2769</v>
      </c>
      <c r="F96" s="131">
        <f>F29</f>
        <v>3146</v>
      </c>
    </row>
    <row r="97" spans="1:8" s="1" customFormat="1" ht="14" thickBot="1" x14ac:dyDescent="0.3">
      <c r="A97" s="116" t="s">
        <v>16</v>
      </c>
      <c r="B97" s="128" t="s">
        <v>98</v>
      </c>
      <c r="C97" s="129">
        <f>C46</f>
        <v>35948.629999999997</v>
      </c>
      <c r="D97" s="129">
        <f>D46</f>
        <v>16690.53</v>
      </c>
      <c r="E97" s="130">
        <f>E46</f>
        <v>4200</v>
      </c>
      <c r="F97" s="131">
        <f>F46</f>
        <v>6633</v>
      </c>
      <c r="H97" s="7"/>
    </row>
    <row r="98" spans="1:8" ht="15" customHeight="1" thickBot="1" x14ac:dyDescent="0.3">
      <c r="A98" s="144" t="s">
        <v>44</v>
      </c>
      <c r="B98" s="145"/>
      <c r="C98" s="133">
        <f>SUM(C93:C97)</f>
        <v>58532.739999999991</v>
      </c>
      <c r="D98" s="133">
        <f>SUM(D93:D97)</f>
        <v>32325.82</v>
      </c>
      <c r="E98" s="134">
        <f>SUM(E93:E97)</f>
        <v>12719</v>
      </c>
      <c r="F98" s="135">
        <f>SUM(F93:F97)</f>
        <v>14279</v>
      </c>
    </row>
    <row r="99" spans="1:8" ht="14" thickBot="1" x14ac:dyDescent="0.3">
      <c r="A99" s="113"/>
      <c r="B99" s="112"/>
      <c r="C99" s="114"/>
      <c r="D99" s="114"/>
      <c r="E99" s="114"/>
      <c r="F99" s="115"/>
    </row>
    <row r="100" spans="1:8" s="1" customFormat="1" ht="14" thickBot="1" x14ac:dyDescent="0.3">
      <c r="A100" s="116" t="s">
        <v>10</v>
      </c>
      <c r="B100" s="128" t="s">
        <v>33</v>
      </c>
      <c r="C100" s="129">
        <f>C57</f>
        <v>0</v>
      </c>
      <c r="D100" s="129">
        <f>D57</f>
        <v>0</v>
      </c>
      <c r="E100" s="130">
        <f>E57</f>
        <v>0</v>
      </c>
      <c r="F100" s="131">
        <f>F57</f>
        <v>0</v>
      </c>
      <c r="H100" s="7"/>
    </row>
    <row r="101" spans="1:8" s="1" customFormat="1" ht="14" thickBot="1" x14ac:dyDescent="0.3">
      <c r="A101" s="116" t="s">
        <v>11</v>
      </c>
      <c r="B101" s="136" t="s">
        <v>39</v>
      </c>
      <c r="C101" s="129">
        <f>C63</f>
        <v>21400</v>
      </c>
      <c r="D101" s="129">
        <f>D63</f>
        <v>16500</v>
      </c>
      <c r="E101" s="130">
        <f>E63</f>
        <v>16825</v>
      </c>
      <c r="F101" s="131">
        <f>F63</f>
        <v>16790</v>
      </c>
      <c r="H101" s="7"/>
    </row>
    <row r="102" spans="1:8" s="9" customFormat="1" ht="14.5" thickBot="1" x14ac:dyDescent="0.35">
      <c r="A102" s="116" t="s">
        <v>12</v>
      </c>
      <c r="B102" s="128" t="s">
        <v>38</v>
      </c>
      <c r="C102" s="129">
        <f>C69</f>
        <v>26229.77</v>
      </c>
      <c r="D102" s="129">
        <f>D69</f>
        <v>753</v>
      </c>
      <c r="E102" s="130">
        <f>E69</f>
        <v>300</v>
      </c>
      <c r="F102" s="131">
        <f>F69</f>
        <v>1420</v>
      </c>
      <c r="H102" s="7"/>
    </row>
    <row r="103" spans="1:8" s="9" customFormat="1" ht="14.5" thickBot="1" x14ac:dyDescent="0.35">
      <c r="A103" s="116" t="s">
        <v>18</v>
      </c>
      <c r="B103" s="128" t="s">
        <v>34</v>
      </c>
      <c r="C103" s="129">
        <f>C74</f>
        <v>9581.2000000000007</v>
      </c>
      <c r="D103" s="129">
        <f>D74</f>
        <v>2000</v>
      </c>
      <c r="E103" s="130">
        <f>E74</f>
        <v>0</v>
      </c>
      <c r="F103" s="131">
        <f>F74</f>
        <v>0</v>
      </c>
      <c r="H103" s="7"/>
    </row>
    <row r="104" spans="1:8" s="9" customFormat="1" ht="14.5" thickBot="1" x14ac:dyDescent="0.35">
      <c r="A104" s="137" t="s">
        <v>16</v>
      </c>
      <c r="B104" s="128" t="s">
        <v>37</v>
      </c>
      <c r="C104" s="129">
        <f>C83</f>
        <v>2244</v>
      </c>
      <c r="D104" s="129">
        <f>D83</f>
        <v>12627</v>
      </c>
      <c r="E104" s="130">
        <f>E83</f>
        <v>2500</v>
      </c>
      <c r="F104" s="131">
        <f>F83</f>
        <v>2500</v>
      </c>
      <c r="H104" s="7"/>
    </row>
    <row r="105" spans="1:8" ht="15" customHeight="1" thickBot="1" x14ac:dyDescent="0.3">
      <c r="A105" s="144" t="s">
        <v>46</v>
      </c>
      <c r="B105" s="145"/>
      <c r="C105" s="133">
        <f>SUM(C100:C104)</f>
        <v>59454.97</v>
      </c>
      <c r="D105" s="133">
        <f>SUM(D100:D104)</f>
        <v>31880</v>
      </c>
      <c r="E105" s="134">
        <f>SUM(E100:E104)</f>
        <v>19625</v>
      </c>
      <c r="F105" s="135">
        <f>SUM(F100:F104)</f>
        <v>20710</v>
      </c>
    </row>
    <row r="106" spans="1:8" ht="15" customHeight="1" thickBot="1" x14ac:dyDescent="0.3">
      <c r="A106" s="146" t="s">
        <v>47</v>
      </c>
      <c r="B106" s="147"/>
      <c r="C106" s="133">
        <f>C105-C98</f>
        <v>922.23000000001048</v>
      </c>
      <c r="D106" s="143">
        <f>D105-D98</f>
        <v>-445.81999999999971</v>
      </c>
      <c r="E106" s="134">
        <f>E105-E98</f>
        <v>6906</v>
      </c>
      <c r="F106" s="135">
        <f>F105-F98</f>
        <v>6431</v>
      </c>
    </row>
  </sheetData>
  <mergeCells count="16">
    <mergeCell ref="A48:B48"/>
    <mergeCell ref="A6:B6"/>
    <mergeCell ref="A14:B14"/>
    <mergeCell ref="A18:B18"/>
    <mergeCell ref="A29:B29"/>
    <mergeCell ref="A46:B46"/>
    <mergeCell ref="A98:B98"/>
    <mergeCell ref="A105:B105"/>
    <mergeCell ref="A106:B106"/>
    <mergeCell ref="A86:B86"/>
    <mergeCell ref="A57:B57"/>
    <mergeCell ref="A63:B63"/>
    <mergeCell ref="A69:B69"/>
    <mergeCell ref="A74:B74"/>
    <mergeCell ref="A83:B83"/>
    <mergeCell ref="A85:B85"/>
  </mergeCells>
  <phoneticPr fontId="8" type="noConversion"/>
  <printOptions horizontalCentered="1"/>
  <pageMargins left="0.24" right="0.35" top="1.3" bottom="0.47" header="0.47" footer="0.24"/>
  <pageSetup paperSize="9" scale="58" orientation="portrait" useFirstPageNumber="1" r:id="rId1"/>
  <headerFooter alignWithMargins="0">
    <oddHeader>&amp;CConfidential _x000D_Club of Rome - EU Chapter</oddHeader>
    <oddFooter>&amp;LPage &amp;P&amp;RPrinted on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A8" sqref="A8"/>
    </sheetView>
  </sheetViews>
  <sheetFormatPr baseColWidth="10" defaultColWidth="10.69140625" defaultRowHeight="13.5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6" spans="1:1" x14ac:dyDescent="0.3">
      <c r="A6" t="s">
        <v>61</v>
      </c>
    </row>
    <row r="7" spans="1:1" x14ac:dyDescent="0.3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"/>
  <sheetViews>
    <sheetView workbookViewId="0">
      <selection activeCell="B21" sqref="B21"/>
    </sheetView>
  </sheetViews>
  <sheetFormatPr baseColWidth="10" defaultColWidth="10.69140625" defaultRowHeight="13.5" x14ac:dyDescent="0.3"/>
  <sheetData>
    <row r="1" spans="1:1" x14ac:dyDescent="0.3">
      <c r="A1" t="s">
        <v>50</v>
      </c>
    </row>
    <row r="2" spans="1:1" x14ac:dyDescent="0.3">
      <c r="A2" t="s">
        <v>51</v>
      </c>
    </row>
    <row r="3" spans="1:1" x14ac:dyDescent="0.3">
      <c r="A3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EXPENSES And REVENUES</vt:lpstr>
      <vt:lpstr>GUIDELINES Actuals reporting</vt:lpstr>
      <vt:lpstr>GUIDELINES Budget</vt:lpstr>
      <vt:lpstr>'EXPENSES And REVENUES'!Zone_d_impression</vt:lpstr>
    </vt:vector>
  </TitlesOfParts>
  <Company>Club of Rome CH EU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Leida  Rijnhout</dc:creator>
  <cp:lastModifiedBy>Utilisateur</cp:lastModifiedBy>
  <cp:lastPrinted>2020-06-11T14:43:51Z</cp:lastPrinted>
  <dcterms:created xsi:type="dcterms:W3CDTF">2010-06-16T12:32:58Z</dcterms:created>
  <dcterms:modified xsi:type="dcterms:W3CDTF">2020-06-15T08:07:28Z</dcterms:modified>
</cp:coreProperties>
</file>